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740" activeTab="0"/>
  </bookViews>
  <sheets>
    <sheet name="ÚTVONALTERV" sheetId="1" r:id="rId1"/>
    <sheet name="IDÖTERV" sheetId="2" r:id="rId2"/>
    <sheet name="ITINER" sheetId="3" r:id="rId3"/>
    <sheet name="REPJEGYEK" sheetId="4" r:id="rId4"/>
  </sheets>
  <definedNames/>
  <calcPr fullCalcOnLoad="1"/>
</workbook>
</file>

<file path=xl/sharedStrings.xml><?xml version="1.0" encoding="utf-8"?>
<sst xmlns="http://schemas.openxmlformats.org/spreadsheetml/2006/main" count="1153" uniqueCount="686">
  <si>
    <t>209 km/2 nap</t>
  </si>
  <si>
    <t>Aquitanie</t>
  </si>
  <si>
    <t>13-14. nap</t>
  </si>
  <si>
    <t>Pireneusok</t>
  </si>
  <si>
    <t>Tardets-Sorholus</t>
  </si>
  <si>
    <t>Larrau</t>
  </si>
  <si>
    <t>Francia-spanyol határ</t>
  </si>
  <si>
    <t>Alagút</t>
  </si>
  <si>
    <t>NA-140 kereszt.</t>
  </si>
  <si>
    <t>Ochagavia</t>
  </si>
  <si>
    <t>Ezcároz</t>
  </si>
  <si>
    <t>Jaurrieta</t>
  </si>
  <si>
    <t>Hágó-teteje</t>
  </si>
  <si>
    <t>Rio Zatonia</t>
  </si>
  <si>
    <t>Abaurrea Alta</t>
  </si>
  <si>
    <t>Aribe</t>
  </si>
  <si>
    <t>Oroz-Betelu</t>
  </si>
  <si>
    <t>Nagore</t>
  </si>
  <si>
    <t>Aoiz</t>
  </si>
  <si>
    <t>Urroz-Villa</t>
  </si>
  <si>
    <t>Olaz</t>
  </si>
  <si>
    <t>Pamplona</t>
  </si>
  <si>
    <t>Astrain</t>
  </si>
  <si>
    <t>Basongaiz</t>
  </si>
  <si>
    <t>Puente la Reina</t>
  </si>
  <si>
    <t>Manreu</t>
  </si>
  <si>
    <t>Villatuerta</t>
  </si>
  <si>
    <t>190 km/ 2 nap</t>
  </si>
  <si>
    <t>15-16. nap</t>
  </si>
  <si>
    <t>Bordeauxtól a hegyek lábáig</t>
  </si>
  <si>
    <t>Estella</t>
  </si>
  <si>
    <t>Murieta</t>
  </si>
  <si>
    <t>Acedo</t>
  </si>
  <si>
    <t>Bernedo</t>
  </si>
  <si>
    <t>Lagrán</t>
  </si>
  <si>
    <t>Penacerrada-U.</t>
  </si>
  <si>
    <t>Berganzo</t>
  </si>
  <si>
    <t>Salinnilas de Buardon</t>
  </si>
  <si>
    <t>Haro</t>
  </si>
  <si>
    <t>Casalarrenia</t>
  </si>
  <si>
    <t>Tirgo</t>
  </si>
  <si>
    <t>Herramelluri</t>
  </si>
  <si>
    <t>Leiva</t>
  </si>
  <si>
    <t>Belorado</t>
  </si>
  <si>
    <t>Espinosa del Camino</t>
  </si>
  <si>
    <t>Villafranca M.de Oca</t>
  </si>
  <si>
    <t>Iberas de Juarros</t>
  </si>
  <si>
    <t>Burgos</t>
  </si>
  <si>
    <t>Villalbilla de Burgos</t>
  </si>
  <si>
    <t>Tardajos</t>
  </si>
  <si>
    <t>Villanueva de Argano</t>
  </si>
  <si>
    <t>Olmillos de Salsamon</t>
  </si>
  <si>
    <t>Melgar de Fernam.</t>
  </si>
  <si>
    <t>Castrojeriz</t>
  </si>
  <si>
    <t>Frómista</t>
  </si>
  <si>
    <t>Carrion de Condes</t>
  </si>
  <si>
    <t>Calzadilla de la Cueza</t>
  </si>
  <si>
    <t>San Nicolas del R. Ca.</t>
  </si>
  <si>
    <t>Sahagún</t>
  </si>
  <si>
    <t>Calzada de Coto</t>
  </si>
  <si>
    <t>Bercianos d.R. Camino</t>
  </si>
  <si>
    <t>El Burgo Ranero</t>
  </si>
  <si>
    <t>Reliegos</t>
  </si>
  <si>
    <t>Mansilla de las Mulas</t>
  </si>
  <si>
    <t>Villarente</t>
  </si>
  <si>
    <t>León</t>
  </si>
  <si>
    <t>San Andrés d. Sab.</t>
  </si>
  <si>
    <t>Montejos del Camino</t>
  </si>
  <si>
    <t>Villaneuva del Carizzo</t>
  </si>
  <si>
    <t>Riofrio</t>
  </si>
  <si>
    <t>Suerpos de Cepeda</t>
  </si>
  <si>
    <t>Villameca</t>
  </si>
  <si>
    <t>Banuellas</t>
  </si>
  <si>
    <t>Torre del Bierzo</t>
  </si>
  <si>
    <t>Bembibre</t>
  </si>
  <si>
    <t>San Miguel de l. D.</t>
  </si>
  <si>
    <t>Ponferrada</t>
  </si>
  <si>
    <t>El Camino</t>
  </si>
  <si>
    <t>17-21. nap</t>
  </si>
  <si>
    <t>A Rúa</t>
  </si>
  <si>
    <t>Montefurado</t>
  </si>
  <si>
    <t>Navea</t>
  </si>
  <si>
    <t>San Xoan del Rio</t>
  </si>
  <si>
    <t>Sas de Penelas</t>
  </si>
  <si>
    <t>Castro Caldelas</t>
  </si>
  <si>
    <t>Leboreiro</t>
  </si>
  <si>
    <t>Alto do Rocido</t>
  </si>
  <si>
    <t>Maceda</t>
  </si>
  <si>
    <t>Banos de Molgas</t>
  </si>
  <si>
    <t>Xunkueira de Ambia</t>
  </si>
  <si>
    <t>Casnaloba</t>
  </si>
  <si>
    <t>Sandiás</t>
  </si>
  <si>
    <t>Couso de Limia</t>
  </si>
  <si>
    <t>Vilarino das Poldras</t>
  </si>
  <si>
    <t>Vilar de Santos</t>
  </si>
  <si>
    <t>A Ponte Linares</t>
  </si>
  <si>
    <t>Fandaeiros</t>
  </si>
  <si>
    <t>Mugueimes</t>
  </si>
  <si>
    <t>Lobios</t>
  </si>
  <si>
    <t>Spanyol-portugál hat.</t>
  </si>
  <si>
    <t>Camp. Vidoeio</t>
  </si>
  <si>
    <t>Geres</t>
  </si>
  <si>
    <t>Rio Caldo</t>
  </si>
  <si>
    <t>7. szakasz összesen:</t>
  </si>
  <si>
    <t>Át Portugáliába</t>
  </si>
  <si>
    <t>Hegyeken át Portugáliába</t>
  </si>
  <si>
    <t>Portugália</t>
  </si>
  <si>
    <t>22-23. nap</t>
  </si>
  <si>
    <t>24-28. nap</t>
  </si>
  <si>
    <t>Euro-Atlanti túra 2014</t>
  </si>
  <si>
    <t>Instrukció</t>
  </si>
  <si>
    <t>Nyugatra induljunk keresztezve az A5-öt, nemsokára Carrefour.</t>
  </si>
  <si>
    <t>Tovább nyugatra, T jobbra, majd 1. nagyobb kereszt N582 balra.
Pálya alatt körforgalom egyenesen tovább N582.</t>
  </si>
  <si>
    <t>T-kereszteződés balra, majd rögtön jobbra N582 továbbra.</t>
  </si>
  <si>
    <t>T, N90 jobbra (nyugatnak)</t>
  </si>
  <si>
    <t>Aluljáró utáni 1. kereszteződés balra (Chaussé de Tiun utca)
Később beletorkollik az N59-be.
Körforgalom N559 (1. kijárat) egyenesen.</t>
  </si>
  <si>
    <t>N559
Biercée után N561 (jobbra letérni)</t>
  </si>
  <si>
    <t>Folyót követni D959.sz. kis úton (D649 alternatív útvonal)</t>
  </si>
  <si>
    <t>Át a városon (D107), majd a vasútállomásnál délre (D195B) át a folyón, első körforgalom 3. kijárat (egyenesen), majd következő kereszteződés jobbra (D959)
később vasút alatt át, majd körf. Jobbra (D959 marad)</t>
  </si>
  <si>
    <t>D959</t>
  </si>
  <si>
    <t>Falu előtt balra (D160) - a D934 nyílegyenes út után rögtön, később át a folyón, útszám végig D160</t>
  </si>
  <si>
    <t>D115 (jobbra)
első kereszteződés balra, majd rögtön jobbra D76</t>
  </si>
  <si>
    <t>D76</t>
  </si>
  <si>
    <t>Egyenesen D8</t>
  </si>
  <si>
    <t>Térjünk be a központba (az elkerülő hosszabb)
majd ismét D8</t>
  </si>
  <si>
    <t>Át a városon, majd D930 kifelé
még a pálya előtti körforgalom D67 balra (páruzamos út a folyó mentén)</t>
  </si>
  <si>
    <t>D67 egyenesen tovább
Pithon (balra le a csatona partján vezető kis útra)
Ha nincs meg D198 kis kerülő Ham-ig</t>
  </si>
  <si>
    <t>Nagy híd, majd D932 (Rue de Paris) délnek E'leclerc van :-)</t>
  </si>
  <si>
    <t>D932</t>
  </si>
  <si>
    <t>Egyenesen át a városon, város után D1032 (Av. De Paris)</t>
  </si>
  <si>
    <t>Város előtt körf. Egyenesen a központ felé. D932 nem tér vissza a főútra, folyó mentén halad végig.</t>
  </si>
  <si>
    <t>Maradunk a folyó innenső partján (D13) folyóparti úton tovább.
Rivercourt BALRA, majd megint BALRA D26</t>
  </si>
  <si>
    <t>Beleágazunk a főútba (JOBBRA) Rue de Paris D932A nagy kanyarok, emelkedő</t>
  </si>
  <si>
    <t>Át a pálya alatt, majd első lehetőség Balra (pályával párhuzamos út) D134
Nem sokkal utána újra D26 Rue Louis Augelux pályával párhuzamos kissé távolabb.
T-kereszt. D932A BALRA</t>
  </si>
  <si>
    <t>D1017 egyenesen tovább</t>
  </si>
  <si>
    <t>D317 (egyenesen tovább) reptér mellett</t>
  </si>
  <si>
    <t>D317</t>
  </si>
  <si>
    <t>Stalingrad Metrómegállónál jobbra (Bd. De la Chapelle)</t>
  </si>
  <si>
    <t>jobbra fent a hegyen :-)</t>
  </si>
  <si>
    <t>Pigalle után balra (délnek)</t>
  </si>
  <si>
    <t>S3EM6V</t>
  </si>
  <si>
    <t>Budapest T2</t>
  </si>
  <si>
    <t>Brüsszel-Charl.</t>
  </si>
  <si>
    <t>Kriszti</t>
  </si>
  <si>
    <t>Krisztián</t>
  </si>
  <si>
    <t>Leskó Pisti</t>
  </si>
  <si>
    <t>Bimby</t>
  </si>
  <si>
    <t>WIZZAIR,
 ONLINE CHECK IN</t>
  </si>
  <si>
    <t>HAZAÚT</t>
  </si>
  <si>
    <t>július 5. (szombat)</t>
  </si>
  <si>
    <t>???????</t>
  </si>
  <si>
    <t>július 16. (szerda)</t>
  </si>
  <si>
    <t>Bordeaux (Billi)</t>
  </si>
  <si>
    <t>Genf</t>
  </si>
  <si>
    <t>EASYJET,
ONLINE CHECK IN</t>
  </si>
  <si>
    <t>EM1MWWM</t>
  </si>
  <si>
    <t>július 17. (csütörtök)</t>
  </si>
  <si>
    <t>7848ST</t>
  </si>
  <si>
    <t>Lisszabon</t>
  </si>
  <si>
    <t>??????</t>
  </si>
  <si>
    <t>augusztus 2. (szombat)</t>
  </si>
  <si>
    <t>3L7D8U</t>
  </si>
  <si>
    <t>RYANAIR,
 ONLINE CHECK IN</t>
  </si>
  <si>
    <t>TD2DNL</t>
  </si>
  <si>
    <t>Milano-Malpensa</t>
  </si>
  <si>
    <t>Napok</t>
  </si>
  <si>
    <t>Szakasz</t>
  </si>
  <si>
    <t>Km</t>
  </si>
  <si>
    <t>Átlag:</t>
  </si>
  <si>
    <t>Reptér</t>
  </si>
  <si>
    <t>Látnivalók</t>
  </si>
  <si>
    <t>Összes kilométer:</t>
  </si>
  <si>
    <t>Részletes útvonalterv</t>
  </si>
  <si>
    <t>Helységnév</t>
  </si>
  <si>
    <t>Távolság</t>
  </si>
  <si>
    <t>Tengerszint</t>
  </si>
  <si>
    <t>Látnivaló,
megjegyzés</t>
  </si>
  <si>
    <t>rész</t>
  </si>
  <si>
    <t>szakasz</t>
  </si>
  <si>
    <t>meg-
tett</t>
  </si>
  <si>
    <t>magas-ság</t>
  </si>
  <si>
    <t>emelke-dés</t>
  </si>
  <si>
    <t>1. szakasz</t>
  </si>
  <si>
    <t>1. szakasz összesen:</t>
  </si>
  <si>
    <t>km/nap</t>
  </si>
  <si>
    <t>Összes táv:</t>
  </si>
  <si>
    <t>Összes szintemelkedés:</t>
  </si>
  <si>
    <t>Itiner</t>
  </si>
  <si>
    <t>Táv</t>
  </si>
  <si>
    <t>2. szakasz összesen:</t>
  </si>
  <si>
    <t>2. szakasz</t>
  </si>
  <si>
    <t>3. szakasz</t>
  </si>
  <si>
    <t>3. szakasz összesen:</t>
  </si>
  <si>
    <t>4. szakasz</t>
  </si>
  <si>
    <t>4. szakasz összesen:</t>
  </si>
  <si>
    <t>5. szakasz</t>
  </si>
  <si>
    <t>5. szakasz összesen:</t>
  </si>
  <si>
    <t>6. szakasz</t>
  </si>
  <si>
    <t>6. szakasz összesen:</t>
  </si>
  <si>
    <t>7. szakasz</t>
  </si>
  <si>
    <t>8. szakasz</t>
  </si>
  <si>
    <t>8. szakasz összesen:</t>
  </si>
  <si>
    <t>Santa Cruz</t>
  </si>
  <si>
    <t>Zoli</t>
  </si>
  <si>
    <t>Dia</t>
  </si>
  <si>
    <t>Tomi</t>
  </si>
  <si>
    <t>Foglalt repülőjegyek indulási és érkezési időpontok</t>
  </si>
  <si>
    <t>ODAÚT</t>
  </si>
  <si>
    <t>Brüsszel-Párizs</t>
  </si>
  <si>
    <t>Charleroi Airport</t>
  </si>
  <si>
    <t>1-3. nap</t>
  </si>
  <si>
    <t>Gosselies</t>
  </si>
  <si>
    <t>Carrefour (reggelinek)</t>
  </si>
  <si>
    <t>Courcelles</t>
  </si>
  <si>
    <t>Souvret</t>
  </si>
  <si>
    <t>Fontaine l'Eveque</t>
  </si>
  <si>
    <t>N582</t>
  </si>
  <si>
    <t>Aderlues</t>
  </si>
  <si>
    <t>Lobbes</t>
  </si>
  <si>
    <t>N559</t>
  </si>
  <si>
    <t>Jeumont</t>
  </si>
  <si>
    <t>Franciaország!</t>
  </si>
  <si>
    <t>Maubeuge</t>
  </si>
  <si>
    <t>Haumont</t>
  </si>
  <si>
    <t>Marolles</t>
  </si>
  <si>
    <t>Landrecies</t>
  </si>
  <si>
    <t>Catillon-sur-Sambre</t>
  </si>
  <si>
    <t>D160</t>
  </si>
  <si>
    <t>Mazinghien</t>
  </si>
  <si>
    <t>Moluain</t>
  </si>
  <si>
    <t>Vaux Andigny</t>
  </si>
  <si>
    <t>Bohain-en-Vermandois</t>
  </si>
  <si>
    <t>Fresnoy-le-Grand</t>
  </si>
  <si>
    <t>Saint Quentin</t>
  </si>
  <si>
    <t>Tugny-et-Pont</t>
  </si>
  <si>
    <t>Ham</t>
  </si>
  <si>
    <t>Guiscard</t>
  </si>
  <si>
    <t>Noyon</t>
  </si>
  <si>
    <t>Ribécourt-Dreslincourt</t>
  </si>
  <si>
    <t>Compiégne</t>
  </si>
  <si>
    <t>Verberie</t>
  </si>
  <si>
    <t>Villeneuve-s-Verberie</t>
  </si>
  <si>
    <t>Senlis</t>
  </si>
  <si>
    <t>La Chapelle-en-Serval</t>
  </si>
  <si>
    <t>Louvres</t>
  </si>
  <si>
    <t>Párizs (La Vilette)</t>
  </si>
  <si>
    <t>Párizs (Sacré Coeur)</t>
  </si>
  <si>
    <t>Párizs (Palais Royal)</t>
  </si>
  <si>
    <t>Párizs (Louvre)</t>
  </si>
  <si>
    <t>Párizs (Notre Dame)</t>
  </si>
  <si>
    <t>Párizs (Concorde)</t>
  </si>
  <si>
    <t>Párizs (Diadalív)</t>
  </si>
  <si>
    <t>Párizs (Eiffel-torony)</t>
  </si>
  <si>
    <t>285 km/3 nap</t>
  </si>
  <si>
    <t>PÁRIZS</t>
  </si>
  <si>
    <t>Versailles</t>
  </si>
  <si>
    <t>Guyancourt</t>
  </si>
  <si>
    <t>Vaumurier</t>
  </si>
  <si>
    <t>Chateu de Dampierre</t>
  </si>
  <si>
    <t>Rambouillet</t>
  </si>
  <si>
    <t>Gazeran</t>
  </si>
  <si>
    <t>Épernon</t>
  </si>
  <si>
    <t>Hanches</t>
  </si>
  <si>
    <t>Maintenon</t>
  </si>
  <si>
    <t>Saint Piat</t>
  </si>
  <si>
    <t>Chartes</t>
  </si>
  <si>
    <t>Dammarie</t>
  </si>
  <si>
    <t>Montainville</t>
  </si>
  <si>
    <t>Sancheville</t>
  </si>
  <si>
    <t>Cormainville</t>
  </si>
  <si>
    <t>Gullionville</t>
  </si>
  <si>
    <t>Patay</t>
  </si>
  <si>
    <t>Saint Péravy</t>
  </si>
  <si>
    <t>Saint Sigismond</t>
  </si>
  <si>
    <t>Husseau-sur-Mauves</t>
  </si>
  <si>
    <t>Meung-sur-Loire</t>
  </si>
  <si>
    <t>Beaugency</t>
  </si>
  <si>
    <t>Avaray</t>
  </si>
  <si>
    <t>Herbilly</t>
  </si>
  <si>
    <t>Mer</t>
  </si>
  <si>
    <t>Suévres</t>
  </si>
  <si>
    <t>Cour-sur-Loire</t>
  </si>
  <si>
    <t>Blois</t>
  </si>
  <si>
    <t>Chaumont-sur-Loire</t>
  </si>
  <si>
    <t>Chateau d'Amboise</t>
  </si>
  <si>
    <t>Tours</t>
  </si>
  <si>
    <t>Berthenay</t>
  </si>
  <si>
    <t>Langelais</t>
  </si>
  <si>
    <t>Bréhémont</t>
  </si>
  <si>
    <t>Le Néman</t>
  </si>
  <si>
    <t>La Rue des Réaux</t>
  </si>
  <si>
    <t>Montsoreau</t>
  </si>
  <si>
    <t>Saumur</t>
  </si>
  <si>
    <t>Gennes</t>
  </si>
  <si>
    <t>Saint Rémy</t>
  </si>
  <si>
    <t>Blahison-Gohier</t>
  </si>
  <si>
    <t>Saint Sulpice</t>
  </si>
  <si>
    <t>Saint Jean d.Mauvrets</t>
  </si>
  <si>
    <t>Rochefort-s-Loire</t>
  </si>
  <si>
    <t>Chalonnes-s-Loire</t>
  </si>
  <si>
    <t>Montjean-s-Loire</t>
  </si>
  <si>
    <t>Saint-Florent-le-Vieil</t>
  </si>
  <si>
    <t>Bouzillé</t>
  </si>
  <si>
    <t>Ancenis</t>
  </si>
  <si>
    <t>Oudon</t>
  </si>
  <si>
    <t>Mauves-sur-Loire</t>
  </si>
  <si>
    <t>Thouaré-sur-Loire</t>
  </si>
  <si>
    <t>Nantes</t>
  </si>
  <si>
    <t>Bougenais</t>
  </si>
  <si>
    <t>Bouyane</t>
  </si>
  <si>
    <t>4-8. nap</t>
  </si>
  <si>
    <t>1.</t>
  </si>
  <si>
    <t>2.</t>
  </si>
  <si>
    <t>3.</t>
  </si>
  <si>
    <t>Párizs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</si>
  <si>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</si>
  <si>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</si>
  <si>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</si>
  <si>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</si>
  <si>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</si>
  <si>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</si>
  <si>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</si>
  <si>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</si>
  <si>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</si>
  <si>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Bordeaux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</si>
  <si>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</si>
  <si>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</si>
  <si>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</si>
  <si>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</si>
  <si>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</si>
  <si>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</si>
  <si>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</si>
  <si>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</si>
  <si>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</si>
  <si>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</si>
  <si>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</si>
  <si>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</si>
  <si>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</si>
  <si>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</si>
  <si>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</si>
  <si>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</si>
  <si>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</si>
  <si>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</si>
  <si>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TAP</t>
  </si>
  <si>
    <t>Charleroi</t>
  </si>
  <si>
    <t>Charleroi - Párizs</t>
  </si>
  <si>
    <t>Loire-völgye</t>
  </si>
  <si>
    <t>Atlanti-óceáni partvidék</t>
  </si>
  <si>
    <t>508 km / 5 nap</t>
  </si>
  <si>
    <t>Atlanti-óceán partvidéke</t>
  </si>
  <si>
    <t>Port-saint-Pére</t>
  </si>
  <si>
    <t>Sainte Pazanne</t>
  </si>
  <si>
    <t>Machecoul</t>
  </si>
  <si>
    <t>Bouin</t>
  </si>
  <si>
    <t>Passage du Gois</t>
  </si>
  <si>
    <t>Noirmoutier-en-l'Ile</t>
  </si>
  <si>
    <t>Barbatre</t>
  </si>
  <si>
    <t>Notre-Dame-d.Monts</t>
  </si>
  <si>
    <t>Saint-Gilles-Croix</t>
  </si>
  <si>
    <t>Brem-sur-Mer</t>
  </si>
  <si>
    <t>Le Chateau d'Olonne</t>
  </si>
  <si>
    <t>Talmont Saint Hilarie</t>
  </si>
  <si>
    <t>Jard-sur-Mer</t>
  </si>
  <si>
    <t>La Tranche-sur-Mer</t>
  </si>
  <si>
    <t>L'Auguillon-sur-Mer</t>
  </si>
  <si>
    <t>Triaize</t>
  </si>
  <si>
    <t>Champané-les-Marais</t>
  </si>
  <si>
    <t>Charron</t>
  </si>
  <si>
    <t>Lagord</t>
  </si>
  <si>
    <t>La Rochelle</t>
  </si>
  <si>
    <t>Aytré</t>
  </si>
  <si>
    <t>Vergeroux</t>
  </si>
  <si>
    <t>Rochefort</t>
  </si>
  <si>
    <t>Saint Jean d'Angle</t>
  </si>
  <si>
    <t>L'Éguille</t>
  </si>
  <si>
    <t>Royan</t>
  </si>
  <si>
    <t>La Verdon-sur-Mer</t>
  </si>
  <si>
    <t>komp</t>
  </si>
  <si>
    <t>Soulac-sur-Mer</t>
  </si>
  <si>
    <t>Vensac</t>
  </si>
  <si>
    <t>Lesparré-Médoc</t>
  </si>
  <si>
    <t>Sant-Laurent-Médoc</t>
  </si>
  <si>
    <t>Listrac-Médoc</t>
  </si>
  <si>
    <t>Castelnau-de-Médoc</t>
  </si>
  <si>
    <t>Bordeaux Reptér</t>
  </si>
  <si>
    <t>447 km/4 nap</t>
  </si>
  <si>
    <t>9-12. nap</t>
  </si>
  <si>
    <t>Cestas</t>
  </si>
  <si>
    <t>Le Barp</t>
  </si>
  <si>
    <t>Béliet</t>
  </si>
  <si>
    <t>Belin-Béliet</t>
  </si>
  <si>
    <t>Moustey</t>
  </si>
  <si>
    <t>Pissos</t>
  </si>
  <si>
    <t>Trensacq</t>
  </si>
  <si>
    <t>Sabres</t>
  </si>
  <si>
    <t>Luglon</t>
  </si>
  <si>
    <t>Ygos Saint-Saturmin</t>
  </si>
  <si>
    <t>Saint Jaguen</t>
  </si>
  <si>
    <t>Tartas</t>
  </si>
  <si>
    <t>Monfort-en-Chalosse</t>
  </si>
  <si>
    <t>Ozourt</t>
  </si>
  <si>
    <t>Estibeaux</t>
  </si>
  <si>
    <t>Habas</t>
  </si>
  <si>
    <t>Puyoo</t>
  </si>
  <si>
    <t>Salies-de-Béarn</t>
  </si>
  <si>
    <t>Sauveterre-de-Béarn</t>
  </si>
  <si>
    <t>Mauléon-Licharre</t>
  </si>
  <si>
    <t>Bolougne után átlépve a Szajnát délnek induljunk annak bal partján.
Rue du Val d'Or jobbra, majd a Bvd. Republice-t elérve azon 2 kereszteződés délnek (balra), s jobbra letérni (Rue du Camp Canadien D180A.
Később útszám elmegy balra, mi egyenesen (Rue de Suresnes)
Nagy kanyar utáni T kereszteződés bal, majd rögtön jobb Grande Rue
Ez beletorkollik a 907-es főútba, melyen jobbra megyünk.
Egyenesen át az A13 pálya alatt, majd a következő nagy csomópontnál délnek (D186). Az út jobbkanyarjánál be lehet menni a kasély parkjába, rögtön a Trianon palotához.</t>
  </si>
  <si>
    <t>A kasély terét déli irányba hagyuk el. Főépülettől jobbra.
Rue du Mérchart Joffre D91.</t>
  </si>
  <si>
    <t>D91</t>
  </si>
  <si>
    <t>D91, kastély után T kereszteződés jobbra D906</t>
  </si>
  <si>
    <t>D906</t>
  </si>
  <si>
    <t>városa után balra térünk le, útszám D6 (pályhuzamos, folyómenti mellékút), ez végig elvisz Chartesig</t>
  </si>
  <si>
    <t>D935 délnek</t>
  </si>
  <si>
    <t>D935</t>
  </si>
  <si>
    <t>D935 San Péravy-ig</t>
  </si>
  <si>
    <t>D3 (egyenesen tovább)</t>
  </si>
  <si>
    <t>D 3 (T kereszt B majd J, útszám nem vált.)</t>
  </si>
  <si>
    <t>Loire-t elérve D2152 körf. Jobbra. Faluban menjünk le a folyó parti (bicikli)útra</t>
  </si>
  <si>
    <t>Folyó partján van kis út, kövessük!</t>
  </si>
  <si>
    <t>egészen Blois-ig</t>
  </si>
  <si>
    <t>Maradunk a jobb parton D952</t>
  </si>
  <si>
    <t>A falu után pár kilométerrel hídon váltsunk partot D751</t>
  </si>
  <si>
    <t>D751</t>
  </si>
  <si>
    <t>D88 a bal parton, majd amikor visszafordul, a vasúti hídon keljünk át a bal partra (kis feljáró)
D952</t>
  </si>
  <si>
    <t xml:space="preserve"> ezen a parton lesz egy kastély, majd újabb híd a viadukt után, ezen térjünk vissza a bal partra. D16</t>
  </si>
  <si>
    <t>D16 majd D7</t>
  </si>
  <si>
    <t>ismét a jobb paton, kastélynézőben, majd vissza a balpartra D7</t>
  </si>
  <si>
    <t>D947 visz be a városba</t>
  </si>
  <si>
    <t>D761 balpart</t>
  </si>
  <si>
    <t>D132</t>
  </si>
  <si>
    <t>autópálya híd után D751 kicsit beljebb, de nem kerül, mint a D132</t>
  </si>
  <si>
    <t>Liré falu után D763 jobbpart, majd partmenti jelzetlen úton tovább</t>
  </si>
  <si>
    <t>partmenti jelzetlen</t>
  </si>
  <si>
    <t>D68 marad a jobbpart</t>
  </si>
  <si>
    <t>D68</t>
  </si>
  <si>
    <t>Balpart D723 főúton le délnyugatnak, majd D751A balra elhagyni!</t>
  </si>
  <si>
    <t>D751A</t>
  </si>
  <si>
    <t>Főutat keresztezve D758, majd balra D95</t>
  </si>
  <si>
    <t>D64 jobbra</t>
  </si>
  <si>
    <t>D758, D51A, D948</t>
  </si>
  <si>
    <t>D948, D38</t>
  </si>
  <si>
    <t>vissza D95</t>
  </si>
  <si>
    <t>D38 a szárazföldön,majd San Jean parti út</t>
  </si>
  <si>
    <t>a város után kell csak visszamenni a főútra</t>
  </si>
  <si>
    <t>D84 le a part felé később D87</t>
  </si>
  <si>
    <t>D32A, D32B, D129</t>
  </si>
  <si>
    <t>Av. Des Sports rövidítés, innen főúton D21, D165</t>
  </si>
  <si>
    <t>Super U körf. Egyenes Rue Verdon D46</t>
  </si>
  <si>
    <t>vissza a főútra, öböl miatt nincs más út</t>
  </si>
  <si>
    <t>jobbra</t>
  </si>
  <si>
    <t>D105</t>
  </si>
  <si>
    <t>D137 főút</t>
  </si>
  <si>
    <t>pálya előtt D733 jobbra a körf.</t>
  </si>
  <si>
    <t>D733, majd a reptérnél D733E2 párh.</t>
  </si>
  <si>
    <t>D733</t>
  </si>
  <si>
    <t>TOMI - PUSI - BIMBY - LESKÓ PISTI</t>
  </si>
  <si>
    <t>DIA</t>
  </si>
  <si>
    <t>KRISZTI - KRISZTIÁN</t>
  </si>
  <si>
    <t>Hazamenetel Budapestről</t>
  </si>
  <si>
    <t>Lisszabon város + hazaút</t>
  </si>
  <si>
    <t>Euro-Atlanti 2014 időterv</t>
  </si>
  <si>
    <t>179 m-ig em.</t>
  </si>
  <si>
    <t>Összes szinem.: 819 m</t>
  </si>
  <si>
    <t>Os Covallos</t>
  </si>
  <si>
    <t>Cerdeirinhas</t>
  </si>
  <si>
    <t>Serzedelo</t>
  </si>
  <si>
    <t>Bustelos</t>
  </si>
  <si>
    <t>Porto de Ave</t>
  </si>
  <si>
    <t>Arosa</t>
  </si>
  <si>
    <t>Garfe</t>
  </si>
  <si>
    <t>Gonca</t>
  </si>
  <si>
    <t>Guimaraes</t>
  </si>
  <si>
    <t>215 km/2 nap</t>
  </si>
  <si>
    <t>Nesperiera</t>
  </si>
  <si>
    <t>Santo Tirso</t>
  </si>
  <si>
    <t>Meroucos</t>
  </si>
  <si>
    <t>Aerodromo da Maria</t>
  </si>
  <si>
    <t>Ermesinde</t>
  </si>
  <si>
    <t>Porto</t>
  </si>
  <si>
    <t>Porto Kikötő</t>
  </si>
  <si>
    <t>Lavadores</t>
  </si>
  <si>
    <t>Espiho</t>
  </si>
  <si>
    <t>Torreira</t>
  </si>
  <si>
    <t>S.Jacinto</t>
  </si>
  <si>
    <t>Gafarha da Naztaré</t>
  </si>
  <si>
    <t>Ilhavo</t>
  </si>
  <si>
    <t>Salgueiro</t>
  </si>
  <si>
    <t>Palhaca</t>
  </si>
  <si>
    <t>Mamarrosa</t>
  </si>
  <si>
    <t>Azenha</t>
  </si>
  <si>
    <t>Bolho</t>
  </si>
  <si>
    <t>Mealhada</t>
  </si>
  <si>
    <t>Coimbra</t>
  </si>
  <si>
    <t>Cernache</t>
  </si>
  <si>
    <t>Condexia-a-Nova</t>
  </si>
  <si>
    <t>Soure</t>
  </si>
  <si>
    <t>Almagreira</t>
  </si>
  <si>
    <t>Pombal</t>
  </si>
  <si>
    <t>Leiria</t>
  </si>
  <si>
    <t>Cortes</t>
  </si>
  <si>
    <t>Porto de Mos</t>
  </si>
  <si>
    <t>Serro Verroso</t>
  </si>
  <si>
    <t>Arrimal</t>
  </si>
  <si>
    <t>Alcobertas</t>
  </si>
  <si>
    <t>Rio Maior</t>
  </si>
  <si>
    <t>Vidais</t>
  </si>
  <si>
    <t>Garieas</t>
  </si>
  <si>
    <t>Óbidos</t>
  </si>
  <si>
    <t>Reguengo Grande</t>
  </si>
  <si>
    <t>Sobral</t>
  </si>
  <si>
    <t>Lourinha</t>
  </si>
  <si>
    <t>Coutada</t>
  </si>
  <si>
    <t>Ericeira</t>
  </si>
  <si>
    <t>Alvarinhos</t>
  </si>
  <si>
    <t>Sintra</t>
  </si>
  <si>
    <t>Ulgueira</t>
  </si>
  <si>
    <t>Cabo da Roca</t>
  </si>
  <si>
    <t>Cascais</t>
  </si>
  <si>
    <t>Caxias</t>
  </si>
  <si>
    <r>
      <t xml:space="preserve">Lisszabon </t>
    </r>
    <r>
      <rPr>
        <sz val="10"/>
        <rFont val="Trebuchet MS"/>
        <family val="2"/>
      </rPr>
      <t>(Belém)</t>
    </r>
  </si>
  <si>
    <t>Lisszabon (Kemping)</t>
  </si>
  <si>
    <t>526 km/5 nap</t>
  </si>
  <si>
    <t>Reptérre</t>
  </si>
  <si>
    <t>W4MR2S</t>
  </si>
  <si>
    <t>EM65MQH</t>
  </si>
  <si>
    <t>kastély (balpart)</t>
  </si>
  <si>
    <t>NK47TT</t>
  </si>
  <si>
    <t>Pozsony</t>
  </si>
  <si>
    <t>belvárostól D106, majd N563 út visz ki</t>
  </si>
  <si>
    <t>D101, majd D101E5</t>
  </si>
  <si>
    <t>D1215</t>
  </si>
  <si>
    <t>körgyűrű helyett át a városon</t>
  </si>
  <si>
    <t>D1212E1</t>
  </si>
  <si>
    <t>Összes szint: 687 m</t>
  </si>
  <si>
    <t>Összes szint: 631 m</t>
  </si>
  <si>
    <t>térkép alapján</t>
  </si>
  <si>
    <t>NA-140 marad</t>
  </si>
  <si>
    <t>falucsa után balra (NA-2040)</t>
  </si>
  <si>
    <t>(807-ig emelk.)</t>
  </si>
  <si>
    <t>NA 2040</t>
  </si>
  <si>
    <t>(701-ig emelk.)</t>
  </si>
  <si>
    <t>2 domb</t>
  </si>
  <si>
    <t>T-kereszteződés balra NA-1720)</t>
  </si>
  <si>
    <t>Város után jobbra NA-150</t>
  </si>
  <si>
    <t>innen Pamplonáig egyértelmű.</t>
  </si>
  <si>
    <t>646-ig emelk.</t>
  </si>
  <si>
    <t>A várost az A12 autópálya szervizútján hagyjuk el.</t>
  </si>
  <si>
    <t>NA1110 (van leág az autópálya felől)</t>
  </si>
  <si>
    <t>NA1110 (végig pályaközelben)</t>
  </si>
  <si>
    <t>NA1110</t>
  </si>
  <si>
    <t>útszám végig marad (pályaközelben)</t>
  </si>
  <si>
    <t>NA1110 visz egészen a központig.</t>
  </si>
  <si>
    <t>Összes szint: 2581 m</t>
  </si>
  <si>
    <t>896-ig emelk.</t>
  </si>
  <si>
    <t>1157-ig emelkedik</t>
  </si>
  <si>
    <t>NA 132A</t>
  </si>
  <si>
    <t>NA 132A, Santa Cruz de Campezotól NA 743</t>
  </si>
  <si>
    <t>A3130</t>
  </si>
  <si>
    <t>Uzizaharra után A3126</t>
  </si>
  <si>
    <t>Ocio előtt balra!!!! Számozatlan út Salinnilas felé</t>
  </si>
  <si>
    <t>T-kereszt. Balra N124</t>
  </si>
  <si>
    <t>N126 (jobbra)</t>
  </si>
  <si>
    <t>körforgalom jobbra (központ felé) Av. De la Paz</t>
  </si>
  <si>
    <t>LR 201</t>
  </si>
  <si>
    <t>JOBBRA Leiva felé (LR 200)</t>
  </si>
  <si>
    <t>egyenesen, később BU 812-nek hívják</t>
  </si>
  <si>
    <t>JOBBRA N-120 vagy párhuzamos kisút</t>
  </si>
  <si>
    <t>Innen már csak N-120 van</t>
  </si>
  <si>
    <t>N120</t>
  </si>
  <si>
    <t>N120-on megyünk ki</t>
  </si>
  <si>
    <t>N120 pályával párhuzamosan</t>
  </si>
  <si>
    <t>Villasadino falunál balra BU-404</t>
  </si>
  <si>
    <t>Körforgalom jobbra BU 400</t>
  </si>
  <si>
    <t>Castillo Matajudios balra (BU 403 később P432 egyenes)</t>
  </si>
  <si>
    <t>Frómista után P980 nyugatnak, Carrion után N120-ról jobbra térjük le kis útra (ezen megy a Camino) földút!!!!</t>
  </si>
  <si>
    <t>Innen újra a N120, vissza az aszfaltra</t>
  </si>
  <si>
    <t>belvároson át, város után elhagyva a főutat a Camino útvonalán tovább (Aszfaltos, mellette földút)</t>
  </si>
  <si>
    <t>Camino útvonalán tovább (ki van táblázva)</t>
  </si>
  <si>
    <t>N-601 főúton északnak, ez visz León-ig</t>
  </si>
  <si>
    <t>(905-ig emelk.)</t>
  </si>
  <si>
    <t>958-ig emelk.</t>
  </si>
  <si>
    <t>995-ig emelk.</t>
  </si>
  <si>
    <t>1000-ig emelk.</t>
  </si>
  <si>
    <t>1119-ig emelk.szakasztop.</t>
  </si>
  <si>
    <t>700-ig emelk.</t>
  </si>
  <si>
    <t>San Andrés d. Rab.</t>
  </si>
  <si>
    <t>LE-441</t>
  </si>
  <si>
    <t>körf. Tovább egyenesen (számozatlan)</t>
  </si>
  <si>
    <t>T-kereszt balra. LE-160-18, 1700 méter múlva V alakú kereszt jobbra (nyugatnak)</t>
  </si>
  <si>
    <t>Egyenesen CV160</t>
  </si>
  <si>
    <t>LE 5404 (egyenesen)</t>
  </si>
  <si>
    <t>falu előtt T kereszt Balra át a felüljárón délnek (kis út)
Nemsokára eléri az autópályát, amely mellett halad nyugatnak, majd felüljárón tovább N-VI úton a pálya elhagyásával</t>
  </si>
  <si>
    <t>Falu előtt elhagyjuk az N-VI utat (alagútba ne menjünk be, át a falun, majd tovább a vasúttal párhuzamosan. Számozatlan út nyugatnak.</t>
  </si>
  <si>
    <t>Közp. Után a pálya bal oldali szervizútján (N-VI)</t>
  </si>
  <si>
    <t>Toral de Merayo</t>
  </si>
  <si>
    <t>Priaranza de Brierzo</t>
  </si>
  <si>
    <t>Carucedo</t>
  </si>
  <si>
    <t>Las Médulas</t>
  </si>
  <si>
    <t>Las Médulas sziklái</t>
  </si>
  <si>
    <t>Puente de Dom.Florez</t>
  </si>
  <si>
    <t>Sobradelo</t>
  </si>
  <si>
    <t>O Barco</t>
  </si>
  <si>
    <t>Villamartin</t>
  </si>
  <si>
    <t>531 km/5 nap</t>
  </si>
  <si>
    <t>572-ig emelk.</t>
  </si>
  <si>
    <t>UNESCO</t>
  </si>
  <si>
    <t>Av. Portugál, majd N-536 balra</t>
  </si>
  <si>
    <t>balra letélni Las Médulas felé</t>
  </si>
  <si>
    <t>földút Camino Lleres tojább délnek
Falu után V-alakú kereszt BALRA
Eztán hátulról jön be egy út Y-ban (egyenest)
Majd nagy hajtű kanyar után Y jobb szárában menjünk (ez a kisebb út, a másik visszakanyarodik. Itt lehet elcseszni!
Innen már a völgy adja az utat (2 majdnem párhuzamos is van), csak végig lefelé!!!</t>
  </si>
  <si>
    <t>N-536 (BALRA)</t>
  </si>
  <si>
    <t>Beletorkollunk az N-120-ba (tovább nyugatnak)</t>
  </si>
  <si>
    <t>Összes szint: 2768 m</t>
  </si>
  <si>
    <t>N120 még egy darabig</t>
  </si>
  <si>
    <t>Az alagút előtt jobbra fel, majd a természetes hídnál át a folyó felett.</t>
  </si>
  <si>
    <t>Tovább a folyó mellett, át az erőmű gátján, majt a túlparton is a folyót követve. A végén erős hajtűkanyarok Navea-ig.</t>
  </si>
  <si>
    <t>Egyenesen tovább.Valdonedo, San Miguel érintésével.</t>
  </si>
  <si>
    <t>OU-0705 délnek, majd T-kereszteződés vissza északnak OU-536</t>
  </si>
  <si>
    <t>OU-536</t>
  </si>
  <si>
    <t>897-ig emelk.</t>
  </si>
  <si>
    <t>935-ig emelk.</t>
  </si>
  <si>
    <t>OU-536 tovább egyenesen.</t>
  </si>
  <si>
    <t>Falu után letérünk a völgybe egy jó szerpentines kis úton. A száma: OUR-CV-210</t>
  </si>
  <si>
    <t>Egyenesen tovább: CP-3 útszámon.</t>
  </si>
  <si>
    <t>CP-3</t>
  </si>
  <si>
    <t>Balra letérni OU-0111-es kis úton.</t>
  </si>
  <si>
    <t>Pályával párhuzamosan délre (jobb oldalán) Útszám: OU-0111, de ugyanezen fut az N-525 is.</t>
  </si>
  <si>
    <t>N-525</t>
  </si>
  <si>
    <t>JOBBRA: OU-531</t>
  </si>
  <si>
    <t>Balra letérni Rua da Sainza (nincs száma). Kivisz a körgyűrűre, azon jobbra, majd körforgalom 3. kijárat.
Nincs szám! Penelas, Congostro falvak mellett halad el.</t>
  </si>
  <si>
    <t>Át a hídon, majd rögtön jobbra OU-302</t>
  </si>
  <si>
    <t>Falu előtt jobbra letérni az OU-302-ről (tábla jelzi a falut)
Falu után körforgalom egyenesen.</t>
  </si>
  <si>
    <t>Tározó mentén végig. Végén beletorkollunk az OU-540-be. (jobbra)</t>
  </si>
  <si>
    <t>N-308-1 innen ugyanazon út száma.</t>
  </si>
  <si>
    <t>Be a faluba. OU-312 innen a szám. Ez visz a határra.</t>
  </si>
  <si>
    <t>N-103</t>
  </si>
  <si>
    <t>N-304, majd N-103 jobbra</t>
  </si>
  <si>
    <t>M-600 jobbra, majd jobbra le a Diverlandhoso Adventure Park irányába.</t>
  </si>
  <si>
    <t>BALRA (M-598), le a N-207 főútig, majd a hídig.</t>
  </si>
  <si>
    <t>N-207-4 ez visz végig Guimares-ig</t>
  </si>
  <si>
    <t>N-207, majd N-207-4</t>
  </si>
  <si>
    <t>892 m-ig emelk.</t>
  </si>
  <si>
    <t>546-ig emelk.</t>
  </si>
  <si>
    <t>369-ig emelk.</t>
  </si>
  <si>
    <t>Összes szint: 3138 m</t>
  </si>
  <si>
    <t>250ig emelk.</t>
  </si>
  <si>
    <t>102-ig emelk.</t>
  </si>
  <si>
    <t>130-ig emelk.</t>
  </si>
  <si>
    <t>174-ig emelk.</t>
  </si>
  <si>
    <t>204-ig emelk.</t>
  </si>
  <si>
    <t>485-ig emelkedik (2 domb)</t>
  </si>
  <si>
    <t>152ig emelk.</t>
  </si>
  <si>
    <t>N-105</t>
  </si>
  <si>
    <t>N-105-2 (főúttól nyugatra fut, be kell menni Santo Tirso közepébe ott indul délnek Rua das Ras néven)</t>
  </si>
  <si>
    <t>N-105 visszatorkollik</t>
  </si>
  <si>
    <t>Le a kikötőbe, majd a Douro partján be egészen a hídig (nem autópálya), s vissza az óceánhoz.</t>
  </si>
  <si>
    <t>Parthoz legközelebb futó kis úton, majd mikor megszűnik kicsit beljebb an N-109-esen</t>
  </si>
  <si>
    <t>N-109
Ovar előtt N-327 jobbra letérni a part felé</t>
  </si>
  <si>
    <t>N-327</t>
  </si>
  <si>
    <t>Át a városon, majd M-587 (autópályától délre)</t>
  </si>
  <si>
    <t>Part felé (keletnek), majd N-335 délnek</t>
  </si>
  <si>
    <t>N-335</t>
  </si>
  <si>
    <t>Falu után balra letérni (Rua Principal) M-630-1</t>
  </si>
  <si>
    <t>T-kereszt balra (kelet) M-613</t>
  </si>
  <si>
    <t>Körforgalom jobbra IC2, N1 főúton délnek</t>
  </si>
  <si>
    <t>N1-en tovább délnek</t>
  </si>
  <si>
    <t>Főútról Jobbra letérni (N-342)</t>
  </si>
  <si>
    <t>Körforgalom balra CM-1119, majd megint jobbra CM-1118, megyehatár után CM-1116 lesz a száma</t>
  </si>
  <si>
    <t>Falu közepén balra Rua de Pombal, keresztezi a pályát, majd visszatér az N1-re, melyen jobbra haladunk tovább</t>
  </si>
  <si>
    <t>N1</t>
  </si>
  <si>
    <t>Letérünk a főútról balra N-356-2 folyó mentén délnek</t>
  </si>
  <si>
    <t xml:space="preserve">IC9 keresztezzük, de elvileg nem kell felhajtani rá (ha mégis felmegyünk akkor jobbra, majd N362 balra (délnek, fel a hegyre). </t>
  </si>
  <si>
    <t xml:space="preserve">Hegyen fenn jobbra letérünk Arrimal felé, kis számozatlan út visz le. </t>
  </si>
  <si>
    <t>N-114 nyugatnak, keresztezi az IC-2-t</t>
  </si>
  <si>
    <t>N-114</t>
  </si>
  <si>
    <t>Egyenesen, N8, majd N8-4
később letérünk az N247-1-re</t>
  </si>
  <si>
    <t>Falu után jobbra (CM-1008)</t>
  </si>
  <si>
    <t>N-247</t>
  </si>
  <si>
    <t>Falu után CM-1387 rövidíthetünk, majd vissza az N-247-re</t>
  </si>
  <si>
    <t>N-375 (247-től délre halad, kisebb út), Colaresnél visszatér az N-247-be</t>
  </si>
  <si>
    <t>N-247, majd N9-1</t>
  </si>
  <si>
    <t>Parti út Belém-ig</t>
  </si>
  <si>
    <t>Innen illik feltalálni :-)</t>
  </si>
  <si>
    <t>Lisszabon (Reptér)</t>
  </si>
  <si>
    <t>Hazautazás: 30. nap</t>
  </si>
  <si>
    <t>29-30.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</si>
</sst>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0&quot; m&quot;"/>
    <numFmt numFmtId="167" formatCode="[$-40E]yyyy\.\ mmmm\ d\."/>
    <numFmt numFmtId="168" formatCode="mmm/dd"/>
    <numFmt numFmtId="169" formatCode="dddd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&quot; km&quot;"/>
  </numFmts>
  <fonts count="7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i/>
      <sz val="10"/>
      <name val="Trebuchet MS"/>
      <family val="2"/>
    </font>
    <font>
      <b/>
      <i/>
      <u val="single"/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sz val="14"/>
      <name val="Trebuchet MS"/>
      <family val="2"/>
    </font>
    <font>
      <u val="single"/>
      <sz val="12"/>
      <name val="Trebuchet MS"/>
      <family val="2"/>
    </font>
    <font>
      <b/>
      <u val="single"/>
      <sz val="12"/>
      <name val="Trebuchet MS"/>
      <family val="2"/>
    </font>
    <font>
      <i/>
      <sz val="12"/>
      <name val="Trebuchet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10"/>
      <name val="Calibri"/>
      <family val="2"/>
    </font>
    <font>
      <b/>
      <i/>
      <sz val="10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53"/>
      <name val="Arial"/>
      <family val="2"/>
    </font>
    <font>
      <sz val="11"/>
      <color indexed="46"/>
      <name val="Times New Roman"/>
      <family val="1"/>
    </font>
    <font>
      <sz val="11"/>
      <color indexed="9"/>
      <name val="Times New Roman"/>
      <family val="1"/>
    </font>
    <font>
      <b/>
      <i/>
      <sz val="12"/>
      <name val="Times New Roman"/>
      <family val="1"/>
    </font>
    <font>
      <b/>
      <sz val="11"/>
      <color indexed="53"/>
      <name val="Times New Roman"/>
      <family val="1"/>
    </font>
    <font>
      <sz val="11"/>
      <color indexed="13"/>
      <name val="Times New Roman"/>
      <family val="1"/>
    </font>
    <font>
      <b/>
      <sz val="10"/>
      <color indexed="2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7" tint="-0.24993999302387238"/>
      </bottom>
    </border>
    <border>
      <left>
        <color indexed="63"/>
      </left>
      <right style="thin"/>
      <top>
        <color indexed="63"/>
      </top>
      <bottom style="medium">
        <color theme="7" tint="-0.24993999302387238"/>
      </bottom>
    </border>
    <border>
      <left>
        <color indexed="63"/>
      </left>
      <right style="medium"/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5" fontId="10" fillId="0" borderId="13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wrapText="1"/>
    </xf>
    <xf numFmtId="165" fontId="10" fillId="0" borderId="13" xfId="0" applyNumberFormat="1" applyFont="1" applyBorder="1" applyAlignment="1">
      <alignment horizontal="center" vertical="center" wrapText="1"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1" fontId="7" fillId="32" borderId="16" xfId="0" applyNumberFormat="1" applyFont="1" applyFill="1" applyBorder="1" applyAlignment="1">
      <alignment/>
    </xf>
    <xf numFmtId="1" fontId="7" fillId="32" borderId="16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justify"/>
    </xf>
    <xf numFmtId="0" fontId="15" fillId="33" borderId="12" xfId="0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7" fillId="0" borderId="18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4" fillId="0" borderId="21" xfId="0" applyFont="1" applyBorder="1" applyAlignment="1">
      <alignment/>
    </xf>
    <xf numFmtId="1" fontId="5" fillId="0" borderId="22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center"/>
    </xf>
    <xf numFmtId="165" fontId="4" fillId="0" borderId="23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20" fontId="20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20" fontId="20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20" fontId="20" fillId="0" borderId="29" xfId="0" applyNumberFormat="1" applyFont="1" applyBorder="1" applyAlignment="1">
      <alignment/>
    </xf>
    <xf numFmtId="0" fontId="20" fillId="0" borderId="30" xfId="0" applyFont="1" applyBorder="1" applyAlignment="1">
      <alignment/>
    </xf>
    <xf numFmtId="20" fontId="5" fillId="0" borderId="0" xfId="0" applyNumberFormat="1" applyFont="1" applyAlignment="1">
      <alignment/>
    </xf>
    <xf numFmtId="0" fontId="25" fillId="0" borderId="19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 wrapText="1"/>
    </xf>
    <xf numFmtId="0" fontId="12" fillId="32" borderId="12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right" wrapText="1"/>
    </xf>
    <xf numFmtId="0" fontId="5" fillId="32" borderId="12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31" fillId="0" borderId="0" xfId="0" applyFont="1" applyAlignment="1">
      <alignment/>
    </xf>
    <xf numFmtId="0" fontId="2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14" fontId="0" fillId="0" borderId="24" xfId="0" applyNumberFormat="1" applyBorder="1" applyAlignment="1">
      <alignment/>
    </xf>
    <xf numFmtId="169" fontId="24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5" xfId="0" applyBorder="1" applyAlignment="1">
      <alignment/>
    </xf>
    <xf numFmtId="14" fontId="0" fillId="0" borderId="26" xfId="0" applyNumberFormat="1" applyBorder="1" applyAlignment="1">
      <alignment/>
    </xf>
    <xf numFmtId="169" fontId="24" fillId="0" borderId="26" xfId="0" applyNumberFormat="1" applyFont="1" applyBorder="1" applyAlignment="1">
      <alignment/>
    </xf>
    <xf numFmtId="0" fontId="0" fillId="34" borderId="36" xfId="0" applyFill="1" applyBorder="1" applyAlignment="1">
      <alignment/>
    </xf>
    <xf numFmtId="14" fontId="0" fillId="34" borderId="37" xfId="0" applyNumberFormat="1" applyFill="1" applyBorder="1" applyAlignment="1">
      <alignment/>
    </xf>
    <xf numFmtId="169" fontId="24" fillId="34" borderId="37" xfId="0" applyNumberFormat="1" applyFont="1" applyFill="1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4" xfId="0" applyFill="1" applyBorder="1" applyAlignment="1">
      <alignment/>
    </xf>
    <xf numFmtId="14" fontId="0" fillId="34" borderId="24" xfId="0" applyNumberFormat="1" applyFill="1" applyBorder="1" applyAlignment="1">
      <alignment/>
    </xf>
    <xf numFmtId="169" fontId="24" fillId="34" borderId="24" xfId="0" applyNumberFormat="1" applyFont="1" applyFill="1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69" fontId="0" fillId="34" borderId="24" xfId="0" applyNumberFormat="1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14" fontId="0" fillId="33" borderId="24" xfId="0" applyNumberFormat="1" applyFill="1" applyBorder="1" applyAlignment="1">
      <alignment/>
    </xf>
    <xf numFmtId="169" fontId="0" fillId="33" borderId="24" xfId="0" applyNumberForma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169" fontId="24" fillId="33" borderId="24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14" fontId="0" fillId="35" borderId="24" xfId="0" applyNumberFormat="1" applyFill="1" applyBorder="1" applyAlignment="1">
      <alignment/>
    </xf>
    <xf numFmtId="169" fontId="24" fillId="35" borderId="24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169" fontId="0" fillId="35" borderId="24" xfId="0" applyNumberForma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14" fontId="0" fillId="36" borderId="24" xfId="0" applyNumberFormat="1" applyFill="1" applyBorder="1" applyAlignment="1">
      <alignment/>
    </xf>
    <xf numFmtId="169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169" fontId="24" fillId="36" borderId="24" xfId="0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18" borderId="34" xfId="0" applyFill="1" applyBorder="1" applyAlignment="1">
      <alignment/>
    </xf>
    <xf numFmtId="14" fontId="0" fillId="18" borderId="24" xfId="0" applyNumberFormat="1" applyFill="1" applyBorder="1" applyAlignment="1">
      <alignment/>
    </xf>
    <xf numFmtId="169" fontId="0" fillId="18" borderId="24" xfId="0" applyNumberForma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0" borderId="2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37" borderId="34" xfId="0" applyFill="1" applyBorder="1" applyAlignment="1">
      <alignment/>
    </xf>
    <xf numFmtId="14" fontId="0" fillId="37" borderId="24" xfId="0" applyNumberFormat="1" applyFill="1" applyBorder="1" applyAlignment="1">
      <alignment/>
    </xf>
    <xf numFmtId="169" fontId="24" fillId="37" borderId="24" xfId="0" applyNumberFormat="1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34" xfId="0" applyFill="1" applyBorder="1" applyAlignment="1">
      <alignment/>
    </xf>
    <xf numFmtId="14" fontId="0" fillId="38" borderId="24" xfId="0" applyNumberFormat="1" applyFill="1" applyBorder="1" applyAlignment="1">
      <alignment/>
    </xf>
    <xf numFmtId="169" fontId="0" fillId="38" borderId="24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37" xfId="0" applyNumberFormat="1" applyFont="1" applyBorder="1" applyAlignment="1">
      <alignment/>
    </xf>
    <xf numFmtId="0" fontId="26" fillId="0" borderId="38" xfId="0" applyFont="1" applyBorder="1" applyAlignment="1">
      <alignment horizontal="left" wrapText="1"/>
    </xf>
    <xf numFmtId="0" fontId="7" fillId="0" borderId="34" xfId="0" applyFont="1" applyBorder="1" applyAlignment="1">
      <alignment horizontal="left"/>
    </xf>
    <xf numFmtId="0" fontId="7" fillId="0" borderId="24" xfId="0" applyNumberFormat="1" applyFont="1" applyBorder="1" applyAlignment="1">
      <alignment/>
    </xf>
    <xf numFmtId="0" fontId="26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 wrapText="1"/>
    </xf>
    <xf numFmtId="0" fontId="1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6" xfId="0" applyNumberFormat="1" applyFont="1" applyBorder="1" applyAlignment="1">
      <alignment/>
    </xf>
    <xf numFmtId="1" fontId="26" fillId="0" borderId="27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14" fillId="0" borderId="36" xfId="0" applyFont="1" applyBorder="1" applyAlignment="1">
      <alignment vertical="top"/>
    </xf>
    <xf numFmtId="0" fontId="7" fillId="0" borderId="37" xfId="0" applyNumberFormat="1" applyFont="1" applyBorder="1" applyAlignment="1">
      <alignment vertical="top"/>
    </xf>
    <xf numFmtId="0" fontId="26" fillId="0" borderId="38" xfId="0" applyFont="1" applyBorder="1" applyAlignment="1">
      <alignment vertical="top" wrapText="1"/>
    </xf>
    <xf numFmtId="0" fontId="17" fillId="0" borderId="34" xfId="0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26" fillId="0" borderId="25" xfId="0" applyFont="1" applyBorder="1" applyAlignment="1">
      <alignment vertical="top" wrapText="1"/>
    </xf>
    <xf numFmtId="0" fontId="7" fillId="0" borderId="34" xfId="0" applyFont="1" applyBorder="1" applyAlignment="1">
      <alignment vertical="top"/>
    </xf>
    <xf numFmtId="0" fontId="19" fillId="0" borderId="34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26" xfId="0" applyNumberFormat="1" applyFont="1" applyBorder="1" applyAlignment="1">
      <alignment vertical="top"/>
    </xf>
    <xf numFmtId="0" fontId="26" fillId="0" borderId="27" xfId="0" applyFont="1" applyBorder="1" applyAlignment="1">
      <alignment vertical="top" wrapText="1"/>
    </xf>
    <xf numFmtId="0" fontId="5" fillId="0" borderId="3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9" fillId="0" borderId="34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17" fillId="0" borderId="36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5" fillId="0" borderId="37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wrapText="1"/>
    </xf>
    <xf numFmtId="0" fontId="19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5" fillId="0" borderId="26" xfId="0" applyNumberFormat="1" applyFont="1" applyBorder="1" applyAlignment="1">
      <alignment wrapText="1"/>
    </xf>
    <xf numFmtId="0" fontId="18" fillId="0" borderId="36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9" fillId="0" borderId="35" xfId="0" applyFont="1" applyBorder="1" applyAlignment="1">
      <alignment horizontal="left" vertical="top"/>
    </xf>
    <xf numFmtId="173" fontId="7" fillId="0" borderId="0" xfId="0" applyNumberFormat="1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165" fontId="0" fillId="38" borderId="45" xfId="0" applyNumberFormat="1" applyFill="1" applyBorder="1" applyAlignment="1">
      <alignment horizontal="center" vertical="center"/>
    </xf>
    <xf numFmtId="165" fontId="0" fillId="38" borderId="46" xfId="0" applyNumberFormat="1" applyFill="1" applyBorder="1" applyAlignment="1">
      <alignment horizontal="center" vertical="center"/>
    </xf>
    <xf numFmtId="165" fontId="0" fillId="38" borderId="29" xfId="0" applyNumberForma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1" fontId="0" fillId="36" borderId="24" xfId="0" applyNumberFormat="1" applyFill="1" applyBorder="1" applyAlignment="1">
      <alignment horizontal="center" vertical="center"/>
    </xf>
    <xf numFmtId="165" fontId="0" fillId="36" borderId="24" xfId="0" applyNumberForma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165" fontId="0" fillId="37" borderId="24" xfId="0" applyNumberForma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/>
    </xf>
    <xf numFmtId="0" fontId="0" fillId="16" borderId="47" xfId="0" applyFont="1" applyFill="1" applyBorder="1" applyAlignment="1">
      <alignment horizontal="center" vertical="center" textRotation="90"/>
    </xf>
    <xf numFmtId="0" fontId="0" fillId="38" borderId="47" xfId="0" applyFont="1" applyFill="1" applyBorder="1" applyAlignment="1">
      <alignment horizontal="center" vertical="center" textRotation="90"/>
    </xf>
    <xf numFmtId="0" fontId="0" fillId="33" borderId="47" xfId="0" applyFont="1" applyFill="1" applyBorder="1" applyAlignment="1">
      <alignment horizontal="center" vertical="center" textRotation="90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8" borderId="45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165" fontId="0" fillId="35" borderId="24" xfId="0" applyNumberFormat="1" applyFill="1" applyBorder="1" applyAlignment="1">
      <alignment horizontal="center" vertical="center"/>
    </xf>
    <xf numFmtId="165" fontId="0" fillId="18" borderId="24" xfId="0" applyNumberForma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5" fontId="0" fillId="33" borderId="24" xfId="0" applyNumberForma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65" fontId="0" fillId="34" borderId="37" xfId="0" applyNumberFormat="1" applyFill="1" applyBorder="1" applyAlignment="1">
      <alignment horizontal="center" vertical="center"/>
    </xf>
    <xf numFmtId="165" fontId="0" fillId="34" borderId="24" xfId="0" applyNumberFormat="1" applyFill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168" fontId="30" fillId="0" borderId="17" xfId="0" applyNumberFormat="1" applyFont="1" applyFill="1" applyBorder="1" applyAlignment="1">
      <alignment horizontal="center" vertical="center" textRotation="90"/>
    </xf>
    <xf numFmtId="168" fontId="30" fillId="0" borderId="42" xfId="0" applyNumberFormat="1" applyFont="1" applyFill="1" applyBorder="1" applyAlignment="1">
      <alignment horizontal="center" vertical="center" textRotation="90"/>
    </xf>
    <xf numFmtId="168" fontId="30" fillId="0" borderId="52" xfId="0" applyNumberFormat="1" applyFont="1" applyBorder="1" applyAlignment="1">
      <alignment horizontal="center" vertical="center" textRotation="90"/>
    </xf>
    <xf numFmtId="168" fontId="30" fillId="0" borderId="17" xfId="0" applyNumberFormat="1" applyFont="1" applyBorder="1" applyAlignment="1">
      <alignment horizontal="center" vertical="center" textRotation="90"/>
    </xf>
    <xf numFmtId="168" fontId="30" fillId="0" borderId="42" xfId="0" applyNumberFormat="1" applyFont="1" applyBorder="1" applyAlignment="1">
      <alignment horizontal="center" vertical="center" textRotation="90"/>
    </xf>
    <xf numFmtId="20" fontId="33" fillId="39" borderId="53" xfId="0" applyNumberFormat="1" applyFont="1" applyFill="1" applyBorder="1" applyAlignment="1">
      <alignment horizontal="center" vertical="center" wrapText="1"/>
    </xf>
    <xf numFmtId="20" fontId="33" fillId="39" borderId="54" xfId="0" applyNumberFormat="1" applyFont="1" applyFill="1" applyBorder="1" applyAlignment="1">
      <alignment horizontal="center" vertical="center"/>
    </xf>
    <xf numFmtId="20" fontId="33" fillId="39" borderId="55" xfId="0" applyNumberFormat="1" applyFont="1" applyFill="1" applyBorder="1" applyAlignment="1">
      <alignment horizontal="center" vertical="center"/>
    </xf>
    <xf numFmtId="20" fontId="33" fillId="39" borderId="56" xfId="0" applyNumberFormat="1" applyFont="1" applyFill="1" applyBorder="1" applyAlignment="1">
      <alignment horizontal="center" vertical="center"/>
    </xf>
    <xf numFmtId="20" fontId="29" fillId="40" borderId="53" xfId="0" applyNumberFormat="1" applyFont="1" applyFill="1" applyBorder="1" applyAlignment="1">
      <alignment horizontal="center" vertical="center"/>
    </xf>
    <xf numFmtId="20" fontId="29" fillId="40" borderId="54" xfId="0" applyNumberFormat="1" applyFont="1" applyFill="1" applyBorder="1" applyAlignment="1">
      <alignment horizontal="center" vertical="center"/>
    </xf>
    <xf numFmtId="20" fontId="29" fillId="40" borderId="55" xfId="0" applyNumberFormat="1" applyFont="1" applyFill="1" applyBorder="1" applyAlignment="1">
      <alignment horizontal="center" vertical="center"/>
    </xf>
    <xf numFmtId="20" fontId="29" fillId="40" borderId="56" xfId="0" applyNumberFormat="1" applyFont="1" applyFill="1" applyBorder="1" applyAlignment="1">
      <alignment horizontal="center" vertical="center"/>
    </xf>
    <xf numFmtId="20" fontId="36" fillId="41" borderId="53" xfId="0" applyNumberFormat="1" applyFont="1" applyFill="1" applyBorder="1" applyAlignment="1">
      <alignment horizontal="center" vertical="center" wrapText="1"/>
    </xf>
    <xf numFmtId="20" fontId="36" fillId="41" borderId="54" xfId="0" applyNumberFormat="1" applyFont="1" applyFill="1" applyBorder="1" applyAlignment="1">
      <alignment horizontal="center" vertical="center"/>
    </xf>
    <xf numFmtId="20" fontId="36" fillId="41" borderId="55" xfId="0" applyNumberFormat="1" applyFont="1" applyFill="1" applyBorder="1" applyAlignment="1">
      <alignment horizontal="center" vertical="center"/>
    </xf>
    <xf numFmtId="20" fontId="36" fillId="41" borderId="56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1" fillId="0" borderId="57" xfId="0" applyFont="1" applyBorder="1" applyAlignment="1">
      <alignment horizontal="center" vertical="center" textRotation="255"/>
    </xf>
    <xf numFmtId="0" fontId="21" fillId="0" borderId="58" xfId="0" applyFont="1" applyBorder="1" applyAlignment="1">
      <alignment horizontal="center" vertical="center" textRotation="255"/>
    </xf>
    <xf numFmtId="0" fontId="21" fillId="0" borderId="59" xfId="0" applyFont="1" applyBorder="1" applyAlignment="1">
      <alignment horizontal="center" vertical="center" textRotation="255"/>
    </xf>
    <xf numFmtId="20" fontId="32" fillId="42" borderId="53" xfId="0" applyNumberFormat="1" applyFont="1" applyFill="1" applyBorder="1" applyAlignment="1">
      <alignment horizontal="center" vertical="center" wrapText="1"/>
    </xf>
    <xf numFmtId="20" fontId="32" fillId="42" borderId="54" xfId="0" applyNumberFormat="1" applyFont="1" applyFill="1" applyBorder="1" applyAlignment="1">
      <alignment horizontal="center" vertical="center"/>
    </xf>
    <xf numFmtId="20" fontId="32" fillId="42" borderId="55" xfId="0" applyNumberFormat="1" applyFont="1" applyFill="1" applyBorder="1" applyAlignment="1">
      <alignment horizontal="center" vertical="center"/>
    </xf>
    <xf numFmtId="20" fontId="32" fillId="42" borderId="56" xfId="0" applyNumberFormat="1" applyFont="1" applyFill="1" applyBorder="1" applyAlignment="1">
      <alignment horizontal="center" vertical="center"/>
    </xf>
    <xf numFmtId="168" fontId="35" fillId="0" borderId="52" xfId="0" applyNumberFormat="1" applyFont="1" applyBorder="1" applyAlignment="1">
      <alignment horizontal="center" vertical="center" textRotation="90"/>
    </xf>
    <xf numFmtId="168" fontId="35" fillId="0" borderId="17" xfId="0" applyNumberFormat="1" applyFont="1" applyBorder="1" applyAlignment="1">
      <alignment horizontal="center" vertical="center" textRotation="90"/>
    </xf>
    <xf numFmtId="168" fontId="35" fillId="0" borderId="42" xfId="0" applyNumberFormat="1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8" fontId="29" fillId="0" borderId="52" xfId="0" applyNumberFormat="1" applyFont="1" applyBorder="1" applyAlignment="1">
      <alignment horizontal="center" vertical="center" textRotation="90"/>
    </xf>
    <xf numFmtId="168" fontId="29" fillId="0" borderId="17" xfId="0" applyNumberFormat="1" applyFont="1" applyBorder="1" applyAlignment="1">
      <alignment horizontal="center" vertical="center" textRotation="90"/>
    </xf>
    <xf numFmtId="168" fontId="29" fillId="0" borderId="42" xfId="0" applyNumberFormat="1" applyFont="1" applyBorder="1" applyAlignment="1">
      <alignment horizontal="center" vertical="center" textRotation="90"/>
    </xf>
    <xf numFmtId="0" fontId="22" fillId="0" borderId="32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61" xfId="0" applyFont="1" applyBorder="1" applyAlignment="1">
      <alignment horizontal="left"/>
    </xf>
    <xf numFmtId="0" fontId="7" fillId="0" borderId="62" xfId="0" applyNumberFormat="1" applyFont="1" applyBorder="1" applyAlignment="1">
      <alignment/>
    </xf>
    <xf numFmtId="1" fontId="7" fillId="0" borderId="62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A22">
      <selection activeCell="C32" sqref="C32"/>
    </sheetView>
  </sheetViews>
  <sheetFormatPr defaultColWidth="9.140625" defaultRowHeight="12.75"/>
  <cols>
    <col min="1" max="1" width="23.28125" style="11" customWidth="1"/>
    <col min="2" max="2" width="7.7109375" style="11" customWidth="1"/>
    <col min="3" max="6" width="7.7109375" style="12" customWidth="1"/>
    <col min="7" max="7" width="24.28125" style="13" customWidth="1"/>
    <col min="8" max="16384" width="9.140625" style="10" customWidth="1"/>
  </cols>
  <sheetData>
    <row r="1" spans="1:7" ht="18.75">
      <c r="A1" s="196" t="s">
        <v>109</v>
      </c>
      <c r="B1" s="196"/>
      <c r="C1" s="196"/>
      <c r="D1" s="196"/>
      <c r="E1" s="196"/>
      <c r="F1" s="196"/>
      <c r="G1" s="196"/>
    </row>
    <row r="2" spans="1:7" ht="33.75">
      <c r="A2" s="197" t="s">
        <v>172</v>
      </c>
      <c r="B2" s="197"/>
      <c r="C2" s="197"/>
      <c r="D2" s="197"/>
      <c r="E2" s="197"/>
      <c r="F2" s="197"/>
      <c r="G2" s="197"/>
    </row>
    <row r="3" ht="6.75" customHeight="1" thickBot="1"/>
    <row r="4" spans="1:7" s="14" customFormat="1" ht="30" customHeight="1">
      <c r="A4" s="198" t="s">
        <v>173</v>
      </c>
      <c r="B4" s="200" t="s">
        <v>174</v>
      </c>
      <c r="C4" s="201"/>
      <c r="D4" s="202"/>
      <c r="E4" s="200" t="s">
        <v>175</v>
      </c>
      <c r="F4" s="202"/>
      <c r="G4" s="203" t="s">
        <v>176</v>
      </c>
    </row>
    <row r="5" spans="1:7" s="14" customFormat="1" ht="30" customHeight="1" thickBot="1">
      <c r="A5" s="199"/>
      <c r="B5" s="15" t="s">
        <v>177</v>
      </c>
      <c r="C5" s="15" t="s">
        <v>178</v>
      </c>
      <c r="D5" s="16" t="s">
        <v>179</v>
      </c>
      <c r="E5" s="17" t="s">
        <v>180</v>
      </c>
      <c r="F5" s="17" t="s">
        <v>181</v>
      </c>
      <c r="G5" s="204"/>
    </row>
    <row r="6" spans="1:7" ht="12" customHeight="1" thickBot="1">
      <c r="A6" s="18"/>
      <c r="B6" s="19"/>
      <c r="C6" s="20"/>
      <c r="D6" s="20"/>
      <c r="E6" s="21"/>
      <c r="F6" s="21"/>
      <c r="G6" s="9"/>
    </row>
    <row r="7" spans="1:7" ht="18" customHeight="1" thickBot="1">
      <c r="A7" s="22" t="s">
        <v>182</v>
      </c>
      <c r="B7" s="23" t="s">
        <v>210</v>
      </c>
      <c r="C7" s="24"/>
      <c r="D7" s="25"/>
      <c r="E7" s="24"/>
      <c r="F7" s="24"/>
      <c r="G7" s="26" t="s">
        <v>208</v>
      </c>
    </row>
    <row r="8" spans="1:7" ht="18" customHeight="1">
      <c r="A8" s="27" t="s">
        <v>209</v>
      </c>
      <c r="B8" s="30">
        <v>0</v>
      </c>
      <c r="C8" s="30">
        <v>0</v>
      </c>
      <c r="D8" s="30">
        <f>C8</f>
        <v>0</v>
      </c>
      <c r="E8" s="28">
        <v>171</v>
      </c>
      <c r="F8" s="28"/>
      <c r="G8" s="29"/>
    </row>
    <row r="9" spans="1:7" ht="18" customHeight="1">
      <c r="A9" s="27" t="s">
        <v>211</v>
      </c>
      <c r="B9" s="30">
        <f>C9-C8</f>
        <v>6</v>
      </c>
      <c r="C9" s="30">
        <v>6</v>
      </c>
      <c r="D9" s="30">
        <f aca="true" t="shared" si="0" ref="D9:D45">C9</f>
        <v>6</v>
      </c>
      <c r="E9" s="28">
        <v>175</v>
      </c>
      <c r="F9" s="28">
        <f>E9-E8</f>
        <v>4</v>
      </c>
      <c r="G9" s="29" t="s">
        <v>212</v>
      </c>
    </row>
    <row r="10" spans="1:7" ht="18" customHeight="1">
      <c r="A10" s="27" t="s">
        <v>213</v>
      </c>
      <c r="B10" s="30">
        <f aca="true" t="shared" si="1" ref="B10:B45">C10-C9</f>
        <v>4</v>
      </c>
      <c r="C10" s="30">
        <v>10</v>
      </c>
      <c r="D10" s="30">
        <f t="shared" si="0"/>
        <v>10</v>
      </c>
      <c r="E10" s="28">
        <v>166</v>
      </c>
      <c r="F10" s="28">
        <v>45</v>
      </c>
      <c r="G10" s="31" t="s">
        <v>216</v>
      </c>
    </row>
    <row r="11" spans="1:7" ht="18" customHeight="1">
      <c r="A11" s="27" t="s">
        <v>214</v>
      </c>
      <c r="B11" s="30">
        <f t="shared" si="1"/>
        <v>3</v>
      </c>
      <c r="C11" s="30">
        <v>13</v>
      </c>
      <c r="D11" s="30">
        <f t="shared" si="0"/>
        <v>13</v>
      </c>
      <c r="E11" s="28">
        <v>166</v>
      </c>
      <c r="F11" s="28">
        <f>E11-E10</f>
        <v>0</v>
      </c>
      <c r="G11" s="29"/>
    </row>
    <row r="12" spans="1:7" ht="18" customHeight="1">
      <c r="A12" s="27" t="s">
        <v>215</v>
      </c>
      <c r="B12" s="30">
        <f t="shared" si="1"/>
        <v>5</v>
      </c>
      <c r="C12" s="30">
        <v>18</v>
      </c>
      <c r="D12" s="30">
        <f t="shared" si="0"/>
        <v>18</v>
      </c>
      <c r="E12" s="28">
        <v>144</v>
      </c>
      <c r="F12" s="28">
        <v>30</v>
      </c>
      <c r="G12" s="31"/>
    </row>
    <row r="13" spans="1:7" ht="18" customHeight="1">
      <c r="A13" s="27" t="s">
        <v>217</v>
      </c>
      <c r="B13" s="30">
        <f t="shared" si="1"/>
        <v>3</v>
      </c>
      <c r="C13" s="30">
        <v>21</v>
      </c>
      <c r="D13" s="30">
        <f t="shared" si="0"/>
        <v>21</v>
      </c>
      <c r="E13" s="28">
        <v>184</v>
      </c>
      <c r="F13" s="28">
        <f>E13-E12</f>
        <v>40</v>
      </c>
      <c r="G13" s="31" t="s">
        <v>219</v>
      </c>
    </row>
    <row r="14" spans="1:7" ht="18" customHeight="1">
      <c r="A14" s="27" t="s">
        <v>218</v>
      </c>
      <c r="B14" s="30">
        <f t="shared" si="1"/>
        <v>7</v>
      </c>
      <c r="C14" s="30">
        <v>28</v>
      </c>
      <c r="D14" s="30">
        <f t="shared" si="0"/>
        <v>28</v>
      </c>
      <c r="E14" s="28">
        <v>129</v>
      </c>
      <c r="F14" s="28">
        <v>25</v>
      </c>
      <c r="G14" s="31"/>
    </row>
    <row r="15" spans="1:7" ht="18" customHeight="1">
      <c r="A15" s="27" t="s">
        <v>220</v>
      </c>
      <c r="B15" s="30">
        <f t="shared" si="1"/>
        <v>16</v>
      </c>
      <c r="C15" s="30">
        <v>44</v>
      </c>
      <c r="D15" s="30">
        <f t="shared" si="0"/>
        <v>44</v>
      </c>
      <c r="E15" s="28">
        <v>123</v>
      </c>
      <c r="F15" s="28">
        <v>20</v>
      </c>
      <c r="G15" s="31" t="s">
        <v>221</v>
      </c>
    </row>
    <row r="16" spans="1:7" ht="18" customHeight="1">
      <c r="A16" s="49" t="s">
        <v>222</v>
      </c>
      <c r="B16" s="30">
        <f t="shared" si="1"/>
        <v>11</v>
      </c>
      <c r="C16" s="30">
        <v>55</v>
      </c>
      <c r="D16" s="30">
        <f t="shared" si="0"/>
        <v>55</v>
      </c>
      <c r="E16" s="28">
        <v>152</v>
      </c>
      <c r="F16" s="28">
        <f>E16-E15</f>
        <v>29</v>
      </c>
      <c r="G16" s="31"/>
    </row>
    <row r="17" spans="1:7" ht="18" customHeight="1">
      <c r="A17" s="27" t="s">
        <v>223</v>
      </c>
      <c r="B17" s="30">
        <f t="shared" si="1"/>
        <v>6</v>
      </c>
      <c r="C17" s="30">
        <v>61</v>
      </c>
      <c r="D17" s="30">
        <f t="shared" si="0"/>
        <v>61</v>
      </c>
      <c r="E17" s="28">
        <v>163</v>
      </c>
      <c r="F17" s="28">
        <v>25</v>
      </c>
      <c r="G17" s="31"/>
    </row>
    <row r="18" spans="1:7" ht="18" customHeight="1">
      <c r="A18" s="27" t="s">
        <v>224</v>
      </c>
      <c r="B18" s="30">
        <f t="shared" si="1"/>
        <v>18</v>
      </c>
      <c r="C18" s="30">
        <v>79</v>
      </c>
      <c r="D18" s="30">
        <f t="shared" si="0"/>
        <v>79</v>
      </c>
      <c r="E18" s="28">
        <v>149</v>
      </c>
      <c r="F18" s="28">
        <v>45</v>
      </c>
      <c r="G18" s="31"/>
    </row>
    <row r="19" spans="1:7" ht="18" customHeight="1">
      <c r="A19" s="27" t="s">
        <v>225</v>
      </c>
      <c r="B19" s="30">
        <f t="shared" si="1"/>
        <v>6</v>
      </c>
      <c r="C19" s="30">
        <v>85</v>
      </c>
      <c r="D19" s="30">
        <f t="shared" si="0"/>
        <v>85</v>
      </c>
      <c r="E19" s="28">
        <v>141</v>
      </c>
      <c r="F19" s="28">
        <v>35</v>
      </c>
      <c r="G19" s="31" t="s">
        <v>227</v>
      </c>
    </row>
    <row r="20" spans="1:7" ht="18" customHeight="1">
      <c r="A20" s="27" t="s">
        <v>226</v>
      </c>
      <c r="B20" s="30">
        <f t="shared" si="1"/>
        <v>9</v>
      </c>
      <c r="C20" s="30">
        <v>94</v>
      </c>
      <c r="D20" s="30">
        <f t="shared" si="0"/>
        <v>94</v>
      </c>
      <c r="E20" s="28">
        <v>144</v>
      </c>
      <c r="F20" s="28">
        <f>E20-E19</f>
        <v>3</v>
      </c>
      <c r="G20" s="31"/>
    </row>
    <row r="21" spans="1:7" ht="18" customHeight="1">
      <c r="A21" s="27" t="s">
        <v>228</v>
      </c>
      <c r="B21" s="30">
        <f t="shared" si="1"/>
        <v>4</v>
      </c>
      <c r="C21" s="30">
        <v>98</v>
      </c>
      <c r="D21" s="30">
        <f t="shared" si="0"/>
        <v>98</v>
      </c>
      <c r="E21" s="28">
        <v>157</v>
      </c>
      <c r="F21" s="28">
        <f>E21-E20</f>
        <v>13</v>
      </c>
      <c r="G21" s="31"/>
    </row>
    <row r="22" spans="1:7" ht="18" customHeight="1">
      <c r="A22" s="27" t="s">
        <v>229</v>
      </c>
      <c r="B22" s="30">
        <f t="shared" si="1"/>
        <v>6</v>
      </c>
      <c r="C22" s="30">
        <v>104</v>
      </c>
      <c r="D22" s="30">
        <f t="shared" si="0"/>
        <v>104</v>
      </c>
      <c r="E22" s="28">
        <v>135</v>
      </c>
      <c r="F22" s="28"/>
      <c r="G22" s="31"/>
    </row>
    <row r="23" spans="1:7" ht="18" customHeight="1">
      <c r="A23" s="27" t="s">
        <v>230</v>
      </c>
      <c r="B23" s="30">
        <f t="shared" si="1"/>
        <v>2</v>
      </c>
      <c r="C23" s="30">
        <v>106</v>
      </c>
      <c r="D23" s="30">
        <f t="shared" si="0"/>
        <v>106</v>
      </c>
      <c r="E23" s="28">
        <v>141</v>
      </c>
      <c r="F23" s="28">
        <f>E23-E22</f>
        <v>6</v>
      </c>
      <c r="G23" s="31"/>
    </row>
    <row r="24" spans="1:7" ht="18" customHeight="1">
      <c r="A24" s="27" t="s">
        <v>231</v>
      </c>
      <c r="B24" s="30">
        <f t="shared" si="1"/>
        <v>6</v>
      </c>
      <c r="C24" s="30">
        <v>112</v>
      </c>
      <c r="D24" s="30">
        <f t="shared" si="0"/>
        <v>112</v>
      </c>
      <c r="E24" s="28">
        <v>131</v>
      </c>
      <c r="F24" s="28">
        <v>15</v>
      </c>
      <c r="G24" s="31"/>
    </row>
    <row r="25" spans="1:7" ht="18" customHeight="1">
      <c r="A25" s="27" t="s">
        <v>232</v>
      </c>
      <c r="B25" s="30">
        <f t="shared" si="1"/>
        <v>5</v>
      </c>
      <c r="C25" s="30">
        <v>117</v>
      </c>
      <c r="D25" s="30">
        <f t="shared" si="0"/>
        <v>117</v>
      </c>
      <c r="E25" s="28">
        <v>122</v>
      </c>
      <c r="F25" s="28">
        <v>20</v>
      </c>
      <c r="G25" s="31"/>
    </row>
    <row r="26" spans="1:7" ht="18" customHeight="1">
      <c r="A26" s="49" t="s">
        <v>233</v>
      </c>
      <c r="B26" s="30">
        <f t="shared" si="1"/>
        <v>16</v>
      </c>
      <c r="C26" s="30">
        <v>133</v>
      </c>
      <c r="D26" s="30">
        <f t="shared" si="0"/>
        <v>133</v>
      </c>
      <c r="E26" s="28">
        <v>80</v>
      </c>
      <c r="F26" s="28">
        <v>30</v>
      </c>
      <c r="G26" s="31"/>
    </row>
    <row r="27" spans="1:7" ht="18" customHeight="1">
      <c r="A27" s="27" t="s">
        <v>234</v>
      </c>
      <c r="B27" s="30">
        <f t="shared" si="1"/>
        <v>14</v>
      </c>
      <c r="C27" s="30">
        <v>147</v>
      </c>
      <c r="D27" s="30">
        <f t="shared" si="0"/>
        <v>147</v>
      </c>
      <c r="E27" s="28">
        <v>50</v>
      </c>
      <c r="F27" s="28">
        <v>30</v>
      </c>
      <c r="G27" s="31"/>
    </row>
    <row r="28" spans="1:7" ht="18" customHeight="1">
      <c r="A28" s="27" t="s">
        <v>235</v>
      </c>
      <c r="B28" s="30">
        <f t="shared" si="1"/>
        <v>7</v>
      </c>
      <c r="C28" s="30">
        <v>154</v>
      </c>
      <c r="D28" s="30">
        <f t="shared" si="0"/>
        <v>154</v>
      </c>
      <c r="E28" s="28">
        <v>61</v>
      </c>
      <c r="F28" s="28">
        <f>E28-E27</f>
        <v>11</v>
      </c>
      <c r="G28" s="31"/>
    </row>
    <row r="29" spans="1:7" ht="18" customHeight="1">
      <c r="A29" s="27" t="s">
        <v>236</v>
      </c>
      <c r="B29" s="30">
        <f t="shared" si="1"/>
        <v>10</v>
      </c>
      <c r="C29" s="30">
        <v>164</v>
      </c>
      <c r="D29" s="30">
        <f t="shared" si="0"/>
        <v>164</v>
      </c>
      <c r="E29" s="28">
        <v>62</v>
      </c>
      <c r="F29" s="28">
        <v>20</v>
      </c>
      <c r="G29" s="31"/>
    </row>
    <row r="30" spans="1:7" ht="18" customHeight="1">
      <c r="A30" s="49" t="s">
        <v>237</v>
      </c>
      <c r="B30" s="30">
        <f t="shared" si="1"/>
        <v>9</v>
      </c>
      <c r="C30" s="30">
        <v>173</v>
      </c>
      <c r="D30" s="30">
        <f t="shared" si="0"/>
        <v>173</v>
      </c>
      <c r="E30" s="28">
        <v>50</v>
      </c>
      <c r="F30" s="28">
        <v>50</v>
      </c>
      <c r="G30" s="31"/>
    </row>
    <row r="31" spans="1:7" ht="18" customHeight="1">
      <c r="A31" s="27" t="s">
        <v>238</v>
      </c>
      <c r="B31" s="30">
        <f t="shared" si="1"/>
        <v>10</v>
      </c>
      <c r="C31" s="30">
        <v>183</v>
      </c>
      <c r="D31" s="30">
        <f t="shared" si="0"/>
        <v>183</v>
      </c>
      <c r="E31" s="28">
        <v>41</v>
      </c>
      <c r="F31" s="28">
        <v>25</v>
      </c>
      <c r="G31" s="31"/>
    </row>
    <row r="32" spans="1:7" ht="18" customHeight="1">
      <c r="A32" s="27" t="s">
        <v>239</v>
      </c>
      <c r="B32" s="30">
        <f t="shared" si="1"/>
        <v>14</v>
      </c>
      <c r="C32" s="30">
        <v>197</v>
      </c>
      <c r="D32" s="30">
        <f t="shared" si="0"/>
        <v>197</v>
      </c>
      <c r="E32" s="28">
        <v>34</v>
      </c>
      <c r="F32" s="28">
        <v>30</v>
      </c>
      <c r="G32" s="31"/>
    </row>
    <row r="33" spans="1:7" ht="18" customHeight="1">
      <c r="A33" s="27" t="s">
        <v>240</v>
      </c>
      <c r="B33" s="30">
        <f t="shared" si="1"/>
        <v>16</v>
      </c>
      <c r="C33" s="30">
        <v>213</v>
      </c>
      <c r="D33" s="30">
        <f t="shared" si="0"/>
        <v>213</v>
      </c>
      <c r="E33" s="28">
        <v>41</v>
      </c>
      <c r="F33" s="28">
        <f>E33-E32</f>
        <v>7</v>
      </c>
      <c r="G33" s="31"/>
    </row>
    <row r="34" spans="1:7" ht="18" customHeight="1">
      <c r="A34" s="27" t="s">
        <v>241</v>
      </c>
      <c r="B34" s="30">
        <f t="shared" si="1"/>
        <v>6</v>
      </c>
      <c r="C34" s="30">
        <v>219</v>
      </c>
      <c r="D34" s="30">
        <f t="shared" si="0"/>
        <v>219</v>
      </c>
      <c r="E34" s="28">
        <v>120</v>
      </c>
      <c r="F34" s="28">
        <f>E34-E33</f>
        <v>79</v>
      </c>
      <c r="G34" s="31"/>
    </row>
    <row r="35" spans="1:7" ht="18" customHeight="1" thickBot="1">
      <c r="A35" s="288" t="s">
        <v>242</v>
      </c>
      <c r="B35" s="289">
        <f t="shared" si="1"/>
        <v>12</v>
      </c>
      <c r="C35" s="289">
        <v>231</v>
      </c>
      <c r="D35" s="289">
        <f t="shared" si="0"/>
        <v>231</v>
      </c>
      <c r="E35" s="290">
        <v>73</v>
      </c>
      <c r="F35" s="290">
        <v>25</v>
      </c>
      <c r="G35" s="291"/>
    </row>
    <row r="36" spans="1:7" ht="18" customHeight="1">
      <c r="A36" s="27" t="s">
        <v>243</v>
      </c>
      <c r="B36" s="30">
        <f t="shared" si="1"/>
        <v>9</v>
      </c>
      <c r="C36" s="30">
        <v>240</v>
      </c>
      <c r="D36" s="30">
        <f t="shared" si="0"/>
        <v>240</v>
      </c>
      <c r="E36" s="28">
        <v>69</v>
      </c>
      <c r="F36" s="28">
        <v>75</v>
      </c>
      <c r="G36" s="31"/>
    </row>
    <row r="37" spans="1:7" ht="18" customHeight="1">
      <c r="A37" s="27" t="s">
        <v>244</v>
      </c>
      <c r="B37" s="30">
        <f t="shared" si="1"/>
        <v>10</v>
      </c>
      <c r="C37" s="30">
        <v>250</v>
      </c>
      <c r="D37" s="30">
        <f t="shared" si="0"/>
        <v>250</v>
      </c>
      <c r="E37" s="28">
        <v>98</v>
      </c>
      <c r="F37" s="28">
        <f>E37-E36</f>
        <v>29</v>
      </c>
      <c r="G37" s="31"/>
    </row>
    <row r="38" spans="1:7" ht="18" customHeight="1">
      <c r="A38" s="27" t="s">
        <v>245</v>
      </c>
      <c r="B38" s="30">
        <f t="shared" si="1"/>
        <v>21</v>
      </c>
      <c r="C38" s="30">
        <v>271</v>
      </c>
      <c r="D38" s="30">
        <f t="shared" si="0"/>
        <v>271</v>
      </c>
      <c r="E38" s="28">
        <v>55</v>
      </c>
      <c r="F38" s="28"/>
      <c r="G38" s="31"/>
    </row>
    <row r="39" spans="1:7" ht="18" customHeight="1">
      <c r="A39" s="27" t="s">
        <v>246</v>
      </c>
      <c r="B39" s="30">
        <f t="shared" si="1"/>
        <v>2</v>
      </c>
      <c r="C39" s="30">
        <v>273</v>
      </c>
      <c r="D39" s="30">
        <f t="shared" si="0"/>
        <v>273</v>
      </c>
      <c r="E39" s="28">
        <v>83</v>
      </c>
      <c r="F39" s="28">
        <f>E39-E38</f>
        <v>28</v>
      </c>
      <c r="G39" s="31"/>
    </row>
    <row r="40" spans="1:7" ht="18" customHeight="1">
      <c r="A40" s="49" t="s">
        <v>247</v>
      </c>
      <c r="B40" s="30">
        <f t="shared" si="1"/>
        <v>3</v>
      </c>
      <c r="C40" s="30">
        <v>276</v>
      </c>
      <c r="D40" s="30">
        <f t="shared" si="0"/>
        <v>276</v>
      </c>
      <c r="E40" s="28">
        <v>50</v>
      </c>
      <c r="F40" s="28"/>
      <c r="G40" s="31"/>
    </row>
    <row r="41" spans="1:7" ht="18" customHeight="1">
      <c r="A41" s="27" t="s">
        <v>248</v>
      </c>
      <c r="B41" s="30">
        <f t="shared" si="1"/>
        <v>0</v>
      </c>
      <c r="C41" s="30">
        <v>276</v>
      </c>
      <c r="D41" s="30">
        <f t="shared" si="0"/>
        <v>276</v>
      </c>
      <c r="E41" s="28"/>
      <c r="F41" s="28"/>
      <c r="G41" s="31"/>
    </row>
    <row r="42" spans="1:7" ht="18" customHeight="1">
      <c r="A42" s="27" t="s">
        <v>249</v>
      </c>
      <c r="B42" s="30">
        <f t="shared" si="1"/>
        <v>2</v>
      </c>
      <c r="C42" s="30">
        <v>278</v>
      </c>
      <c r="D42" s="30">
        <f t="shared" si="0"/>
        <v>278</v>
      </c>
      <c r="E42" s="28"/>
      <c r="F42" s="28"/>
      <c r="G42" s="31"/>
    </row>
    <row r="43" spans="1:7" ht="18" customHeight="1">
      <c r="A43" s="27" t="s">
        <v>250</v>
      </c>
      <c r="B43" s="30">
        <f t="shared" si="1"/>
        <v>3</v>
      </c>
      <c r="C43" s="30">
        <v>281</v>
      </c>
      <c r="D43" s="30">
        <f t="shared" si="0"/>
        <v>281</v>
      </c>
      <c r="E43" s="28">
        <v>34</v>
      </c>
      <c r="F43" s="28"/>
      <c r="G43" s="31"/>
    </row>
    <row r="44" spans="1:7" ht="18" customHeight="1">
      <c r="A44" s="27" t="s">
        <v>251</v>
      </c>
      <c r="B44" s="30">
        <f t="shared" si="1"/>
        <v>2</v>
      </c>
      <c r="C44" s="30">
        <v>283</v>
      </c>
      <c r="D44" s="30">
        <f t="shared" si="0"/>
        <v>283</v>
      </c>
      <c r="E44" s="28">
        <v>59</v>
      </c>
      <c r="F44" s="28">
        <f>E44-E43</f>
        <v>25</v>
      </c>
      <c r="G44" s="31"/>
    </row>
    <row r="45" spans="1:7" ht="18" customHeight="1" thickBot="1">
      <c r="A45" s="27" t="s">
        <v>252</v>
      </c>
      <c r="B45" s="30">
        <f t="shared" si="1"/>
        <v>2</v>
      </c>
      <c r="C45" s="30">
        <v>285</v>
      </c>
      <c r="D45" s="30">
        <f t="shared" si="0"/>
        <v>285</v>
      </c>
      <c r="E45" s="28">
        <v>39</v>
      </c>
      <c r="F45" s="28"/>
      <c r="G45" s="69" t="s">
        <v>463</v>
      </c>
    </row>
    <row r="46" spans="1:7" ht="18" customHeight="1" thickBot="1">
      <c r="A46" s="32" t="s">
        <v>183</v>
      </c>
      <c r="B46" s="33"/>
      <c r="C46" s="34" t="s">
        <v>253</v>
      </c>
      <c r="D46" s="35"/>
      <c r="E46" s="36">
        <f>285/3</f>
        <v>95</v>
      </c>
      <c r="F46" s="37" t="s">
        <v>184</v>
      </c>
      <c r="G46" s="38"/>
    </row>
    <row r="47" spans="1:7" ht="12" customHeight="1" thickBot="1">
      <c r="A47" s="18"/>
      <c r="B47" s="19"/>
      <c r="C47" s="20"/>
      <c r="D47" s="20"/>
      <c r="E47" s="21"/>
      <c r="F47" s="21"/>
      <c r="G47" s="9"/>
    </row>
    <row r="48" spans="1:7" ht="18" customHeight="1" thickBot="1">
      <c r="A48" s="22" t="s">
        <v>190</v>
      </c>
      <c r="B48" s="23" t="s">
        <v>310</v>
      </c>
      <c r="C48" s="24"/>
      <c r="D48" s="25"/>
      <c r="E48" s="24"/>
      <c r="F48" s="24"/>
      <c r="G48" s="26" t="s">
        <v>346</v>
      </c>
    </row>
    <row r="49" spans="1:7" ht="18" customHeight="1">
      <c r="A49" s="51" t="s">
        <v>254</v>
      </c>
      <c r="B49" s="30">
        <v>0</v>
      </c>
      <c r="C49" s="30">
        <v>0</v>
      </c>
      <c r="D49" s="30">
        <f>$D$45+C49</f>
        <v>285</v>
      </c>
      <c r="E49" s="28">
        <v>39</v>
      </c>
      <c r="F49" s="28"/>
      <c r="G49" s="29"/>
    </row>
    <row r="50" spans="1:7" ht="18" customHeight="1">
      <c r="A50" s="49" t="s">
        <v>255</v>
      </c>
      <c r="B50" s="30">
        <v>21</v>
      </c>
      <c r="C50" s="30">
        <v>21</v>
      </c>
      <c r="D50" s="30">
        <f aca="true" t="shared" si="2" ref="D50:D104">$D$45+C50</f>
        <v>306</v>
      </c>
      <c r="E50" s="28">
        <v>147</v>
      </c>
      <c r="F50" s="28">
        <v>141</v>
      </c>
      <c r="G50" s="31" t="s">
        <v>462</v>
      </c>
    </row>
    <row r="51" spans="1:7" ht="18" customHeight="1">
      <c r="A51" s="27" t="s">
        <v>256</v>
      </c>
      <c r="B51" s="30">
        <v>8</v>
      </c>
      <c r="C51" s="30">
        <v>29</v>
      </c>
      <c r="D51" s="30">
        <f t="shared" si="2"/>
        <v>314</v>
      </c>
      <c r="E51" s="28">
        <v>164</v>
      </c>
      <c r="F51" s="28">
        <v>57</v>
      </c>
      <c r="G51" s="31"/>
    </row>
    <row r="52" spans="1:7" ht="18" customHeight="1">
      <c r="A52" s="27" t="s">
        <v>257</v>
      </c>
      <c r="B52" s="30">
        <v>6</v>
      </c>
      <c r="C52" s="30">
        <v>35</v>
      </c>
      <c r="D52" s="30">
        <f t="shared" si="2"/>
        <v>320</v>
      </c>
      <c r="E52" s="28">
        <v>124</v>
      </c>
      <c r="F52" s="28">
        <v>25</v>
      </c>
      <c r="G52" s="29"/>
    </row>
    <row r="53" spans="1:7" ht="18" customHeight="1">
      <c r="A53" s="56" t="s">
        <v>258</v>
      </c>
      <c r="B53" s="30">
        <v>5</v>
      </c>
      <c r="C53" s="30">
        <v>40</v>
      </c>
      <c r="D53" s="30">
        <f t="shared" si="2"/>
        <v>325</v>
      </c>
      <c r="E53" s="28">
        <v>97</v>
      </c>
      <c r="F53" s="28">
        <v>30</v>
      </c>
      <c r="G53" s="31"/>
    </row>
    <row r="54" spans="1:7" ht="18" customHeight="1">
      <c r="A54" s="49" t="s">
        <v>259</v>
      </c>
      <c r="B54" s="30">
        <v>15</v>
      </c>
      <c r="C54" s="30">
        <v>55</v>
      </c>
      <c r="D54" s="30">
        <f t="shared" si="2"/>
        <v>340</v>
      </c>
      <c r="E54" s="28">
        <v>159</v>
      </c>
      <c r="F54" s="28">
        <v>85</v>
      </c>
      <c r="G54" s="31"/>
    </row>
    <row r="55" spans="1:7" ht="18" customHeight="1">
      <c r="A55" s="27" t="s">
        <v>260</v>
      </c>
      <c r="B55" s="30">
        <v>5</v>
      </c>
      <c r="C55" s="30">
        <v>60</v>
      </c>
      <c r="D55" s="30">
        <f t="shared" si="2"/>
        <v>345</v>
      </c>
      <c r="E55" s="28">
        <v>143</v>
      </c>
      <c r="F55" s="28">
        <v>25</v>
      </c>
      <c r="G55" s="29"/>
    </row>
    <row r="56" spans="1:7" ht="18" customHeight="1">
      <c r="A56" s="27" t="s">
        <v>261</v>
      </c>
      <c r="B56" s="30">
        <v>9</v>
      </c>
      <c r="C56" s="30">
        <v>69</v>
      </c>
      <c r="D56" s="30">
        <f t="shared" si="2"/>
        <v>354</v>
      </c>
      <c r="E56" s="28">
        <v>115</v>
      </c>
      <c r="F56" s="28">
        <v>35</v>
      </c>
      <c r="G56" s="31"/>
    </row>
    <row r="57" spans="1:7" ht="18" customHeight="1">
      <c r="A57" s="27" t="s">
        <v>262</v>
      </c>
      <c r="B57" s="30">
        <v>3</v>
      </c>
      <c r="C57" s="30">
        <v>72</v>
      </c>
      <c r="D57" s="30">
        <f t="shared" si="2"/>
        <v>357</v>
      </c>
      <c r="E57" s="28">
        <v>114</v>
      </c>
      <c r="F57" s="28">
        <v>25</v>
      </c>
      <c r="G57" s="31"/>
    </row>
    <row r="58" spans="1:7" ht="18" customHeight="1">
      <c r="A58" s="27" t="s">
        <v>263</v>
      </c>
      <c r="B58" s="30">
        <v>5</v>
      </c>
      <c r="C58" s="30">
        <v>77</v>
      </c>
      <c r="D58" s="30">
        <f t="shared" si="2"/>
        <v>362</v>
      </c>
      <c r="E58" s="28">
        <v>103</v>
      </c>
      <c r="F58" s="28">
        <v>35</v>
      </c>
      <c r="G58" s="31"/>
    </row>
    <row r="59" spans="1:7" ht="18" customHeight="1">
      <c r="A59" s="27" t="s">
        <v>264</v>
      </c>
      <c r="B59" s="30">
        <v>5</v>
      </c>
      <c r="C59" s="30">
        <v>82</v>
      </c>
      <c r="D59" s="30">
        <f t="shared" si="2"/>
        <v>367</v>
      </c>
      <c r="E59" s="28">
        <v>110</v>
      </c>
      <c r="F59" s="28">
        <f>E59-E58</f>
        <v>7</v>
      </c>
      <c r="G59" s="31"/>
    </row>
    <row r="60" spans="1:7" ht="18" customHeight="1">
      <c r="A60" s="52" t="s">
        <v>265</v>
      </c>
      <c r="B60" s="30">
        <v>14</v>
      </c>
      <c r="C60" s="30">
        <v>96</v>
      </c>
      <c r="D60" s="30">
        <f t="shared" si="2"/>
        <v>381</v>
      </c>
      <c r="E60" s="28">
        <v>163</v>
      </c>
      <c r="F60" s="28">
        <f>E60-E59</f>
        <v>53</v>
      </c>
      <c r="G60" s="31"/>
    </row>
    <row r="61" spans="1:7" ht="18" customHeight="1">
      <c r="A61" s="27" t="s">
        <v>266</v>
      </c>
      <c r="B61" s="30">
        <v>12</v>
      </c>
      <c r="C61" s="30">
        <v>108</v>
      </c>
      <c r="D61" s="30">
        <f t="shared" si="2"/>
        <v>393</v>
      </c>
      <c r="E61" s="28">
        <v>145</v>
      </c>
      <c r="F61" s="28">
        <v>25</v>
      </c>
      <c r="G61" s="31"/>
    </row>
    <row r="62" spans="1:7" ht="18" customHeight="1">
      <c r="A62" s="27" t="s">
        <v>267</v>
      </c>
      <c r="B62" s="30">
        <v>10</v>
      </c>
      <c r="C62" s="30">
        <v>118</v>
      </c>
      <c r="D62" s="30">
        <f t="shared" si="2"/>
        <v>403</v>
      </c>
      <c r="E62" s="28">
        <v>153</v>
      </c>
      <c r="F62" s="28">
        <f>E62-E61</f>
        <v>8</v>
      </c>
      <c r="G62" s="31"/>
    </row>
    <row r="63" spans="1:7" ht="18" customHeight="1">
      <c r="A63" s="27" t="s">
        <v>268</v>
      </c>
      <c r="B63" s="30">
        <v>9</v>
      </c>
      <c r="C63" s="30">
        <v>127</v>
      </c>
      <c r="D63" s="30">
        <f t="shared" si="2"/>
        <v>412</v>
      </c>
      <c r="E63" s="28">
        <v>140</v>
      </c>
      <c r="F63" s="28"/>
      <c r="G63" s="31"/>
    </row>
    <row r="64" spans="1:7" ht="18" customHeight="1">
      <c r="A64" s="27" t="s">
        <v>269</v>
      </c>
      <c r="B64" s="30">
        <v>7</v>
      </c>
      <c r="C64" s="30">
        <v>134</v>
      </c>
      <c r="D64" s="30">
        <f t="shared" si="2"/>
        <v>419</v>
      </c>
      <c r="E64" s="28">
        <v>135</v>
      </c>
      <c r="F64" s="28"/>
      <c r="G64" s="31"/>
    </row>
    <row r="65" spans="1:7" ht="18" customHeight="1">
      <c r="A65" s="27" t="s">
        <v>270</v>
      </c>
      <c r="B65" s="30">
        <v>6</v>
      </c>
      <c r="C65" s="30">
        <v>140</v>
      </c>
      <c r="D65" s="30">
        <f t="shared" si="2"/>
        <v>425</v>
      </c>
      <c r="E65" s="28">
        <v>134</v>
      </c>
      <c r="F65" s="28"/>
      <c r="G65" s="31"/>
    </row>
    <row r="66" spans="1:7" ht="18" customHeight="1">
      <c r="A66" s="27" t="s">
        <v>271</v>
      </c>
      <c r="B66" s="30">
        <v>6</v>
      </c>
      <c r="C66" s="30">
        <v>146</v>
      </c>
      <c r="D66" s="30">
        <f t="shared" si="2"/>
        <v>431</v>
      </c>
      <c r="E66" s="28">
        <v>123</v>
      </c>
      <c r="F66" s="28"/>
      <c r="G66" s="31"/>
    </row>
    <row r="67" spans="1:7" ht="18" customHeight="1">
      <c r="A67" s="27" t="s">
        <v>272</v>
      </c>
      <c r="B67" s="30">
        <v>6</v>
      </c>
      <c r="C67" s="30">
        <v>152</v>
      </c>
      <c r="D67" s="30">
        <f t="shared" si="2"/>
        <v>437</v>
      </c>
      <c r="E67" s="28">
        <v>127</v>
      </c>
      <c r="F67" s="28">
        <f>E67-E66</f>
        <v>4</v>
      </c>
      <c r="G67" s="31"/>
    </row>
    <row r="68" spans="1:7" ht="18" customHeight="1">
      <c r="A68" s="27" t="s">
        <v>273</v>
      </c>
      <c r="B68" s="30">
        <v>3</v>
      </c>
      <c r="C68" s="30">
        <v>155</v>
      </c>
      <c r="D68" s="30">
        <f t="shared" si="2"/>
        <v>440</v>
      </c>
      <c r="E68" s="28">
        <v>123</v>
      </c>
      <c r="F68" s="28"/>
      <c r="G68" s="31"/>
    </row>
    <row r="69" spans="1:7" ht="18" customHeight="1">
      <c r="A69" s="27" t="s">
        <v>274</v>
      </c>
      <c r="B69" s="30">
        <v>10</v>
      </c>
      <c r="C69" s="30">
        <v>165</v>
      </c>
      <c r="D69" s="30">
        <f t="shared" si="2"/>
        <v>450</v>
      </c>
      <c r="E69" s="28">
        <v>106</v>
      </c>
      <c r="F69" s="28"/>
      <c r="G69" s="31"/>
    </row>
    <row r="70" spans="1:7" ht="18" customHeight="1">
      <c r="A70" s="27" t="s">
        <v>275</v>
      </c>
      <c r="B70" s="30">
        <v>8</v>
      </c>
      <c r="C70" s="30">
        <v>173</v>
      </c>
      <c r="D70" s="30">
        <f t="shared" si="2"/>
        <v>458</v>
      </c>
      <c r="E70" s="28">
        <v>89</v>
      </c>
      <c r="F70" s="28"/>
      <c r="G70" s="31"/>
    </row>
    <row r="71" spans="1:7" ht="18" customHeight="1">
      <c r="A71" s="27" t="s">
        <v>276</v>
      </c>
      <c r="B71" s="30">
        <v>9</v>
      </c>
      <c r="C71" s="30">
        <v>182</v>
      </c>
      <c r="D71" s="30">
        <f t="shared" si="2"/>
        <v>467</v>
      </c>
      <c r="E71" s="28">
        <v>81</v>
      </c>
      <c r="F71" s="28"/>
      <c r="G71" s="31"/>
    </row>
    <row r="72" spans="1:7" ht="18" customHeight="1">
      <c r="A72" s="27" t="s">
        <v>277</v>
      </c>
      <c r="B72" s="30">
        <v>9</v>
      </c>
      <c r="C72" s="30">
        <v>191</v>
      </c>
      <c r="D72" s="30">
        <f t="shared" si="2"/>
        <v>476</v>
      </c>
      <c r="E72" s="28">
        <v>86</v>
      </c>
      <c r="F72" s="28">
        <f>E72-E71</f>
        <v>5</v>
      </c>
      <c r="G72" s="31"/>
    </row>
    <row r="73" spans="1:7" ht="18" customHeight="1">
      <c r="A73" s="27" t="s">
        <v>278</v>
      </c>
      <c r="B73" s="30">
        <v>3</v>
      </c>
      <c r="C73" s="30">
        <v>194</v>
      </c>
      <c r="D73" s="30">
        <f t="shared" si="2"/>
        <v>479</v>
      </c>
      <c r="E73" s="28">
        <v>88</v>
      </c>
      <c r="F73" s="28">
        <f>E73-E72</f>
        <v>2</v>
      </c>
      <c r="G73" s="31"/>
    </row>
    <row r="74" spans="1:7" ht="18" customHeight="1">
      <c r="A74" s="27" t="s">
        <v>279</v>
      </c>
      <c r="B74" s="30">
        <v>3</v>
      </c>
      <c r="C74" s="30">
        <v>197</v>
      </c>
      <c r="D74" s="30">
        <f t="shared" si="2"/>
        <v>482</v>
      </c>
      <c r="E74" s="28">
        <v>78</v>
      </c>
      <c r="F74" s="28"/>
      <c r="G74" s="31"/>
    </row>
    <row r="75" spans="1:7" ht="18" customHeight="1">
      <c r="A75" s="27" t="s">
        <v>280</v>
      </c>
      <c r="B75" s="30">
        <v>5</v>
      </c>
      <c r="C75" s="30">
        <v>202</v>
      </c>
      <c r="D75" s="30">
        <f t="shared" si="2"/>
        <v>487</v>
      </c>
      <c r="E75" s="28">
        <v>78</v>
      </c>
      <c r="F75" s="28"/>
      <c r="G75" s="31"/>
    </row>
    <row r="76" spans="1:7" ht="18" customHeight="1">
      <c r="A76" s="27" t="s">
        <v>281</v>
      </c>
      <c r="B76" s="30">
        <v>4</v>
      </c>
      <c r="C76" s="30">
        <v>206</v>
      </c>
      <c r="D76" s="30">
        <f t="shared" si="2"/>
        <v>491</v>
      </c>
      <c r="E76" s="28">
        <v>77</v>
      </c>
      <c r="F76" s="28"/>
      <c r="G76" s="31"/>
    </row>
    <row r="77" spans="1:7" ht="18" customHeight="1">
      <c r="A77" s="49" t="s">
        <v>282</v>
      </c>
      <c r="B77" s="30">
        <v>10</v>
      </c>
      <c r="C77" s="30">
        <v>216</v>
      </c>
      <c r="D77" s="30">
        <f t="shared" si="2"/>
        <v>501</v>
      </c>
      <c r="E77" s="28">
        <v>73</v>
      </c>
      <c r="F77" s="28"/>
      <c r="G77" s="31"/>
    </row>
    <row r="78" spans="1:7" ht="18" customHeight="1">
      <c r="A78" s="27" t="s">
        <v>283</v>
      </c>
      <c r="B78" s="30">
        <v>18</v>
      </c>
      <c r="C78" s="30">
        <v>234</v>
      </c>
      <c r="D78" s="30">
        <f t="shared" si="2"/>
        <v>519</v>
      </c>
      <c r="E78" s="28">
        <v>69</v>
      </c>
      <c r="F78" s="28">
        <v>30</v>
      </c>
      <c r="G78" s="31"/>
    </row>
    <row r="79" spans="1:7" ht="18" customHeight="1">
      <c r="A79" s="27" t="s">
        <v>284</v>
      </c>
      <c r="B79" s="30">
        <v>16</v>
      </c>
      <c r="C79" s="30">
        <v>250</v>
      </c>
      <c r="D79" s="30">
        <f t="shared" si="2"/>
        <v>535</v>
      </c>
      <c r="E79" s="28">
        <v>60</v>
      </c>
      <c r="F79" s="28"/>
      <c r="G79" s="31"/>
    </row>
    <row r="80" spans="1:7" ht="18" customHeight="1">
      <c r="A80" s="52" t="s">
        <v>285</v>
      </c>
      <c r="B80" s="30">
        <v>24</v>
      </c>
      <c r="C80" s="30">
        <v>274</v>
      </c>
      <c r="D80" s="30">
        <f t="shared" si="2"/>
        <v>559</v>
      </c>
      <c r="E80" s="28">
        <v>52</v>
      </c>
      <c r="F80" s="28"/>
      <c r="G80" s="31"/>
    </row>
    <row r="81" spans="1:7" ht="18" customHeight="1">
      <c r="A81" s="27" t="s">
        <v>286</v>
      </c>
      <c r="B81" s="30">
        <v>13</v>
      </c>
      <c r="C81" s="30">
        <v>287</v>
      </c>
      <c r="D81" s="30">
        <f t="shared" si="2"/>
        <v>572</v>
      </c>
      <c r="E81" s="28">
        <v>44</v>
      </c>
      <c r="F81" s="28"/>
      <c r="G81" s="31"/>
    </row>
    <row r="82" spans="1:7" ht="18" customHeight="1">
      <c r="A82" s="27" t="s">
        <v>287</v>
      </c>
      <c r="B82" s="30">
        <v>13</v>
      </c>
      <c r="C82" s="30">
        <v>300</v>
      </c>
      <c r="D82" s="30">
        <f t="shared" si="2"/>
        <v>585</v>
      </c>
      <c r="E82" s="28">
        <v>46</v>
      </c>
      <c r="F82" s="28">
        <f>E82-E81</f>
        <v>2</v>
      </c>
      <c r="G82" s="31"/>
    </row>
    <row r="83" spans="1:7" ht="18" customHeight="1">
      <c r="A83" s="27" t="s">
        <v>288</v>
      </c>
      <c r="B83" s="30">
        <v>3</v>
      </c>
      <c r="C83" s="30">
        <v>306</v>
      </c>
      <c r="D83" s="30">
        <f t="shared" si="2"/>
        <v>591</v>
      </c>
      <c r="E83" s="28">
        <v>39</v>
      </c>
      <c r="F83" s="28"/>
      <c r="G83" s="31"/>
    </row>
    <row r="84" spans="1:7" ht="18" customHeight="1">
      <c r="A84" s="27" t="s">
        <v>289</v>
      </c>
      <c r="B84" s="30">
        <v>15</v>
      </c>
      <c r="C84" s="30">
        <v>321</v>
      </c>
      <c r="D84" s="30">
        <f t="shared" si="2"/>
        <v>606</v>
      </c>
      <c r="E84" s="28">
        <v>37</v>
      </c>
      <c r="F84" s="28"/>
      <c r="G84" s="31"/>
    </row>
    <row r="85" spans="1:7" ht="18" customHeight="1">
      <c r="A85" s="27" t="s">
        <v>290</v>
      </c>
      <c r="B85" s="30">
        <v>7</v>
      </c>
      <c r="C85" s="30">
        <v>328</v>
      </c>
      <c r="D85" s="30">
        <f t="shared" si="2"/>
        <v>613</v>
      </c>
      <c r="E85" s="28">
        <v>31</v>
      </c>
      <c r="F85" s="28"/>
      <c r="G85" s="31"/>
    </row>
    <row r="86" spans="1:7" ht="18" customHeight="1">
      <c r="A86" s="27" t="s">
        <v>291</v>
      </c>
      <c r="B86" s="30">
        <v>13</v>
      </c>
      <c r="C86" s="30">
        <v>341</v>
      </c>
      <c r="D86" s="30">
        <f t="shared" si="2"/>
        <v>626</v>
      </c>
      <c r="E86" s="28">
        <v>36</v>
      </c>
      <c r="F86" s="28">
        <f>E86-E85</f>
        <v>5</v>
      </c>
      <c r="G86" s="31" t="s">
        <v>526</v>
      </c>
    </row>
    <row r="87" spans="1:7" ht="18" customHeight="1">
      <c r="A87" s="49" t="s">
        <v>292</v>
      </c>
      <c r="B87" s="30">
        <v>11</v>
      </c>
      <c r="C87" s="30">
        <v>352</v>
      </c>
      <c r="D87" s="30">
        <f t="shared" si="2"/>
        <v>637</v>
      </c>
      <c r="E87" s="28">
        <v>33</v>
      </c>
      <c r="F87" s="28"/>
      <c r="G87" s="31"/>
    </row>
    <row r="88" spans="1:7" ht="18" customHeight="1">
      <c r="A88" s="27" t="s">
        <v>293</v>
      </c>
      <c r="B88" s="30">
        <v>18</v>
      </c>
      <c r="C88" s="30">
        <v>370</v>
      </c>
      <c r="D88" s="30">
        <f t="shared" si="2"/>
        <v>655</v>
      </c>
      <c r="E88" s="28">
        <v>30</v>
      </c>
      <c r="F88" s="28"/>
      <c r="G88" s="31"/>
    </row>
    <row r="89" spans="1:7" ht="18" customHeight="1">
      <c r="A89" s="27" t="s">
        <v>294</v>
      </c>
      <c r="B89" s="30">
        <v>9</v>
      </c>
      <c r="C89" s="30">
        <v>379</v>
      </c>
      <c r="D89" s="30">
        <f t="shared" si="2"/>
        <v>664</v>
      </c>
      <c r="E89" s="28">
        <v>30</v>
      </c>
      <c r="F89" s="28"/>
      <c r="G89" s="31"/>
    </row>
    <row r="90" spans="1:7" ht="18" customHeight="1">
      <c r="A90" s="27" t="s">
        <v>295</v>
      </c>
      <c r="B90" s="30">
        <v>4</v>
      </c>
      <c r="C90" s="30">
        <v>383</v>
      </c>
      <c r="D90" s="30">
        <f t="shared" si="2"/>
        <v>668</v>
      </c>
      <c r="E90" s="28">
        <v>32</v>
      </c>
      <c r="F90" s="28">
        <f>E90-E89</f>
        <v>2</v>
      </c>
      <c r="G90" s="31"/>
    </row>
    <row r="91" spans="1:7" ht="18" customHeight="1">
      <c r="A91" s="27" t="s">
        <v>296</v>
      </c>
      <c r="B91" s="30">
        <v>4</v>
      </c>
      <c r="C91" s="30">
        <v>387</v>
      </c>
      <c r="D91" s="30">
        <f t="shared" si="2"/>
        <v>672</v>
      </c>
      <c r="E91" s="28">
        <v>22</v>
      </c>
      <c r="F91" s="28"/>
      <c r="G91" s="31"/>
    </row>
    <row r="92" spans="1:7" ht="18" customHeight="1">
      <c r="A92" s="27" t="s">
        <v>297</v>
      </c>
      <c r="B92" s="30">
        <v>3</v>
      </c>
      <c r="C92" s="30">
        <v>390</v>
      </c>
      <c r="D92" s="30">
        <f t="shared" si="2"/>
        <v>675</v>
      </c>
      <c r="E92" s="28">
        <v>31</v>
      </c>
      <c r="F92" s="28">
        <f>E92-E91</f>
        <v>9</v>
      </c>
      <c r="G92" s="31"/>
    </row>
    <row r="93" spans="1:7" ht="18" customHeight="1">
      <c r="A93" s="27" t="s">
        <v>298</v>
      </c>
      <c r="B93" s="30">
        <v>18</v>
      </c>
      <c r="C93" s="30">
        <v>408</v>
      </c>
      <c r="D93" s="30">
        <f t="shared" si="2"/>
        <v>693</v>
      </c>
      <c r="E93" s="28">
        <v>25</v>
      </c>
      <c r="F93" s="28"/>
      <c r="G93" s="31"/>
    </row>
    <row r="94" spans="1:7" ht="18" customHeight="1">
      <c r="A94" s="27" t="s">
        <v>299</v>
      </c>
      <c r="B94" s="30">
        <v>11</v>
      </c>
      <c r="C94" s="30">
        <v>419</v>
      </c>
      <c r="D94" s="30">
        <f t="shared" si="2"/>
        <v>704</v>
      </c>
      <c r="E94" s="28">
        <v>22</v>
      </c>
      <c r="F94" s="28"/>
      <c r="G94" s="31"/>
    </row>
    <row r="95" spans="1:7" ht="18" customHeight="1">
      <c r="A95" s="27" t="s">
        <v>300</v>
      </c>
      <c r="B95" s="30">
        <v>8</v>
      </c>
      <c r="C95" s="30">
        <v>427</v>
      </c>
      <c r="D95" s="30">
        <f t="shared" si="2"/>
        <v>712</v>
      </c>
      <c r="E95" s="28">
        <v>21</v>
      </c>
      <c r="F95" s="28"/>
      <c r="G95" s="31"/>
    </row>
    <row r="96" spans="1:7" ht="18" customHeight="1">
      <c r="A96" s="27" t="s">
        <v>301</v>
      </c>
      <c r="B96" s="30">
        <v>13</v>
      </c>
      <c r="C96" s="30">
        <v>440</v>
      </c>
      <c r="D96" s="30">
        <f t="shared" si="2"/>
        <v>725</v>
      </c>
      <c r="E96" s="28">
        <v>25</v>
      </c>
      <c r="F96" s="28">
        <f>E96-E95</f>
        <v>4</v>
      </c>
      <c r="G96" s="31"/>
    </row>
    <row r="97" spans="1:7" ht="18" customHeight="1">
      <c r="A97" s="27" t="s">
        <v>302</v>
      </c>
      <c r="B97" s="30">
        <v>8</v>
      </c>
      <c r="C97" s="30">
        <v>448</v>
      </c>
      <c r="D97" s="30">
        <f t="shared" si="2"/>
        <v>733</v>
      </c>
      <c r="E97" s="28">
        <v>78</v>
      </c>
      <c r="F97" s="28">
        <f>E97-E96</f>
        <v>53</v>
      </c>
      <c r="G97" s="31"/>
    </row>
    <row r="98" spans="1:7" ht="18" customHeight="1">
      <c r="A98" s="49" t="s">
        <v>303</v>
      </c>
      <c r="B98" s="30">
        <v>7</v>
      </c>
      <c r="C98" s="30">
        <v>455</v>
      </c>
      <c r="D98" s="30">
        <f t="shared" si="2"/>
        <v>740</v>
      </c>
      <c r="E98" s="28">
        <v>14</v>
      </c>
      <c r="F98" s="28"/>
      <c r="G98" s="31"/>
    </row>
    <row r="99" spans="1:7" ht="18" customHeight="1">
      <c r="A99" s="27" t="s">
        <v>304</v>
      </c>
      <c r="B99" s="30">
        <v>9</v>
      </c>
      <c r="C99" s="30">
        <v>464</v>
      </c>
      <c r="D99" s="30">
        <f t="shared" si="2"/>
        <v>749</v>
      </c>
      <c r="E99" s="28">
        <v>9</v>
      </c>
      <c r="F99" s="28"/>
      <c r="G99" s="31"/>
    </row>
    <row r="100" spans="1:7" ht="18" customHeight="1">
      <c r="A100" s="27" t="s">
        <v>305</v>
      </c>
      <c r="B100" s="30">
        <v>10</v>
      </c>
      <c r="C100" s="30">
        <v>474</v>
      </c>
      <c r="D100" s="30">
        <f t="shared" si="2"/>
        <v>759</v>
      </c>
      <c r="E100" s="28">
        <v>8</v>
      </c>
      <c r="F100" s="28"/>
      <c r="G100" s="31"/>
    </row>
    <row r="101" spans="1:7" ht="18" customHeight="1">
      <c r="A101" s="27" t="s">
        <v>306</v>
      </c>
      <c r="B101" s="30">
        <v>5</v>
      </c>
      <c r="C101" s="30">
        <v>479</v>
      </c>
      <c r="D101" s="30">
        <f t="shared" si="2"/>
        <v>764</v>
      </c>
      <c r="E101" s="28">
        <v>12</v>
      </c>
      <c r="F101" s="28">
        <f>E101-E100</f>
        <v>4</v>
      </c>
      <c r="G101" s="31"/>
    </row>
    <row r="102" spans="1:7" ht="18" customHeight="1">
      <c r="A102" s="52" t="s">
        <v>307</v>
      </c>
      <c r="B102" s="30">
        <v>11</v>
      </c>
      <c r="C102" s="30">
        <v>490</v>
      </c>
      <c r="D102" s="30">
        <f t="shared" si="2"/>
        <v>775</v>
      </c>
      <c r="E102" s="28">
        <v>9</v>
      </c>
      <c r="F102" s="28"/>
      <c r="G102" s="31"/>
    </row>
    <row r="103" spans="1:7" ht="18" customHeight="1">
      <c r="A103" s="27" t="s">
        <v>308</v>
      </c>
      <c r="B103" s="30">
        <v>10</v>
      </c>
      <c r="C103" s="30">
        <v>500</v>
      </c>
      <c r="D103" s="30">
        <f t="shared" si="2"/>
        <v>785</v>
      </c>
      <c r="E103" s="28">
        <v>25</v>
      </c>
      <c r="F103" s="28">
        <f>E103-E102</f>
        <v>16</v>
      </c>
      <c r="G103" s="31"/>
    </row>
    <row r="104" spans="1:7" ht="18" customHeight="1" thickBot="1">
      <c r="A104" s="27" t="s">
        <v>309</v>
      </c>
      <c r="B104" s="30">
        <v>8</v>
      </c>
      <c r="C104" s="30">
        <v>508</v>
      </c>
      <c r="D104" s="30">
        <f t="shared" si="2"/>
        <v>793</v>
      </c>
      <c r="E104" s="28">
        <v>20</v>
      </c>
      <c r="F104" s="28"/>
      <c r="G104" s="31" t="s">
        <v>534</v>
      </c>
    </row>
    <row r="105" spans="1:7" ht="18" customHeight="1" thickBot="1">
      <c r="A105" s="32" t="s">
        <v>189</v>
      </c>
      <c r="B105" s="33"/>
      <c r="C105" s="34" t="s">
        <v>348</v>
      </c>
      <c r="D105" s="35"/>
      <c r="E105" s="36">
        <f>508/5</f>
        <v>101.6</v>
      </c>
      <c r="F105" s="37" t="s">
        <v>184</v>
      </c>
      <c r="G105" s="38"/>
    </row>
    <row r="106" spans="1:7" ht="12" customHeight="1" thickBot="1">
      <c r="A106" s="18"/>
      <c r="B106" s="19"/>
      <c r="C106" s="20"/>
      <c r="D106" s="20"/>
      <c r="E106" s="21"/>
      <c r="F106" s="21"/>
      <c r="G106" s="9"/>
    </row>
    <row r="107" spans="1:7" ht="18" customHeight="1" thickBot="1">
      <c r="A107" s="22" t="s">
        <v>191</v>
      </c>
      <c r="B107" s="23" t="s">
        <v>386</v>
      </c>
      <c r="C107" s="24"/>
      <c r="D107" s="25"/>
      <c r="E107" s="24"/>
      <c r="F107" s="24"/>
      <c r="G107" s="26" t="s">
        <v>349</v>
      </c>
    </row>
    <row r="108" spans="1:7" ht="18" customHeight="1">
      <c r="A108" s="27" t="s">
        <v>309</v>
      </c>
      <c r="B108" s="30">
        <v>0</v>
      </c>
      <c r="C108" s="30">
        <v>0</v>
      </c>
      <c r="D108" s="30">
        <f>$D$104+C108</f>
        <v>793</v>
      </c>
      <c r="E108" s="28">
        <v>20</v>
      </c>
      <c r="F108" s="28"/>
      <c r="G108" s="31"/>
    </row>
    <row r="109" spans="1:7" ht="18" customHeight="1">
      <c r="A109" s="27" t="s">
        <v>350</v>
      </c>
      <c r="B109" s="30">
        <v>5</v>
      </c>
      <c r="C109" s="30">
        <v>5</v>
      </c>
      <c r="D109" s="30">
        <f aca="true" t="shared" si="3" ref="D109:D143">$D$104+C109</f>
        <v>798</v>
      </c>
      <c r="E109" s="28">
        <v>14</v>
      </c>
      <c r="F109" s="28"/>
      <c r="G109" s="31"/>
    </row>
    <row r="110" spans="1:7" ht="18" customHeight="1">
      <c r="A110" s="27" t="s">
        <v>351</v>
      </c>
      <c r="B110" s="30">
        <v>4</v>
      </c>
      <c r="C110" s="30">
        <v>9</v>
      </c>
      <c r="D110" s="30">
        <f t="shared" si="3"/>
        <v>802</v>
      </c>
      <c r="E110" s="28">
        <v>10</v>
      </c>
      <c r="F110" s="28"/>
      <c r="G110" s="31"/>
    </row>
    <row r="111" spans="1:7" ht="18" customHeight="1">
      <c r="A111" s="27" t="s">
        <v>352</v>
      </c>
      <c r="B111" s="30">
        <v>12</v>
      </c>
      <c r="C111" s="30">
        <v>21</v>
      </c>
      <c r="D111" s="30">
        <f t="shared" si="3"/>
        <v>814</v>
      </c>
      <c r="E111" s="28">
        <v>6</v>
      </c>
      <c r="F111" s="28"/>
      <c r="G111" s="31"/>
    </row>
    <row r="112" spans="1:7" ht="18" customHeight="1">
      <c r="A112" s="27" t="s">
        <v>353</v>
      </c>
      <c r="B112" s="30">
        <v>15</v>
      </c>
      <c r="C112" s="30">
        <v>36</v>
      </c>
      <c r="D112" s="30">
        <f t="shared" si="3"/>
        <v>829</v>
      </c>
      <c r="E112" s="28">
        <v>3</v>
      </c>
      <c r="F112" s="28"/>
      <c r="G112" s="31"/>
    </row>
    <row r="113" spans="1:7" ht="18" customHeight="1">
      <c r="A113" s="56" t="s">
        <v>354</v>
      </c>
      <c r="B113" s="30">
        <v>11</v>
      </c>
      <c r="C113" s="30">
        <v>47</v>
      </c>
      <c r="D113" s="30">
        <f t="shared" si="3"/>
        <v>840</v>
      </c>
      <c r="E113" s="28">
        <v>1</v>
      </c>
      <c r="F113" s="28"/>
      <c r="G113" s="31"/>
    </row>
    <row r="114" spans="1:7" ht="18" customHeight="1">
      <c r="A114" s="27" t="s">
        <v>355</v>
      </c>
      <c r="B114" s="30">
        <v>18</v>
      </c>
      <c r="C114" s="30">
        <v>65</v>
      </c>
      <c r="D114" s="30">
        <f t="shared" si="3"/>
        <v>858</v>
      </c>
      <c r="E114" s="28">
        <v>7</v>
      </c>
      <c r="F114" s="28">
        <f>E114-E113</f>
        <v>6</v>
      </c>
      <c r="G114" s="31"/>
    </row>
    <row r="115" spans="1:7" ht="18" customHeight="1">
      <c r="A115" s="27" t="s">
        <v>356</v>
      </c>
      <c r="B115" s="30">
        <v>13</v>
      </c>
      <c r="C115" s="30">
        <v>78</v>
      </c>
      <c r="D115" s="30">
        <f t="shared" si="3"/>
        <v>871</v>
      </c>
      <c r="E115" s="28">
        <v>4</v>
      </c>
      <c r="F115" s="28"/>
      <c r="G115" s="31"/>
    </row>
    <row r="116" spans="1:7" ht="18" customHeight="1">
      <c r="A116" s="27" t="s">
        <v>357</v>
      </c>
      <c r="B116" s="30">
        <v>16</v>
      </c>
      <c r="C116" s="30">
        <v>94</v>
      </c>
      <c r="D116" s="30">
        <f t="shared" si="3"/>
        <v>887</v>
      </c>
      <c r="E116" s="28">
        <v>4</v>
      </c>
      <c r="F116" s="28"/>
      <c r="G116" s="31"/>
    </row>
    <row r="117" spans="1:7" ht="18" customHeight="1">
      <c r="A117" s="27" t="s">
        <v>358</v>
      </c>
      <c r="B117" s="30">
        <v>25</v>
      </c>
      <c r="C117" s="30">
        <v>119</v>
      </c>
      <c r="D117" s="30">
        <f t="shared" si="3"/>
        <v>912</v>
      </c>
      <c r="E117" s="28">
        <v>3</v>
      </c>
      <c r="F117" s="28"/>
      <c r="G117" s="31"/>
    </row>
    <row r="118" spans="1:7" ht="18" customHeight="1">
      <c r="A118" s="27" t="s">
        <v>359</v>
      </c>
      <c r="B118" s="30">
        <v>15</v>
      </c>
      <c r="C118" s="30">
        <v>134</v>
      </c>
      <c r="D118" s="30">
        <f t="shared" si="3"/>
        <v>927</v>
      </c>
      <c r="E118" s="28">
        <v>18</v>
      </c>
      <c r="F118" s="28">
        <f>E118-E117</f>
        <v>15</v>
      </c>
      <c r="G118" s="31"/>
    </row>
    <row r="119" spans="1:7" ht="18" customHeight="1">
      <c r="A119" s="27" t="s">
        <v>360</v>
      </c>
      <c r="B119" s="30">
        <v>15</v>
      </c>
      <c r="C119" s="30">
        <v>149</v>
      </c>
      <c r="D119" s="30">
        <f t="shared" si="3"/>
        <v>942</v>
      </c>
      <c r="E119" s="28">
        <v>6</v>
      </c>
      <c r="F119" s="28"/>
      <c r="G119" s="31"/>
    </row>
    <row r="120" spans="1:7" ht="18" customHeight="1">
      <c r="A120" s="27" t="s">
        <v>361</v>
      </c>
      <c r="B120" s="30">
        <v>18</v>
      </c>
      <c r="C120" s="30">
        <v>167</v>
      </c>
      <c r="D120" s="30">
        <f t="shared" si="3"/>
        <v>960</v>
      </c>
      <c r="E120" s="28">
        <v>5</v>
      </c>
      <c r="F120" s="28"/>
      <c r="G120" s="31"/>
    </row>
    <row r="121" spans="1:7" ht="18" customHeight="1">
      <c r="A121" s="27" t="s">
        <v>362</v>
      </c>
      <c r="B121" s="30">
        <v>7</v>
      </c>
      <c r="C121" s="30">
        <v>174</v>
      </c>
      <c r="D121" s="30">
        <f t="shared" si="3"/>
        <v>967</v>
      </c>
      <c r="E121" s="28">
        <v>13</v>
      </c>
      <c r="F121" s="28">
        <f>E121-E120</f>
        <v>8</v>
      </c>
      <c r="G121" s="31"/>
    </row>
    <row r="122" spans="1:7" ht="18" customHeight="1">
      <c r="A122" s="27" t="s">
        <v>363</v>
      </c>
      <c r="B122" s="30">
        <v>16</v>
      </c>
      <c r="C122" s="30">
        <v>190</v>
      </c>
      <c r="D122" s="30">
        <f t="shared" si="3"/>
        <v>983</v>
      </c>
      <c r="E122" s="28">
        <v>1</v>
      </c>
      <c r="F122" s="28"/>
      <c r="G122" s="31"/>
    </row>
    <row r="123" spans="1:7" ht="18" customHeight="1">
      <c r="A123" s="27" t="s">
        <v>364</v>
      </c>
      <c r="B123" s="30">
        <v>11</v>
      </c>
      <c r="C123" s="30">
        <v>201</v>
      </c>
      <c r="D123" s="30">
        <f t="shared" si="3"/>
        <v>994</v>
      </c>
      <c r="E123" s="28">
        <v>3</v>
      </c>
      <c r="F123" s="28">
        <f>E123-E122</f>
        <v>2</v>
      </c>
      <c r="G123" s="31"/>
    </row>
    <row r="124" spans="1:7" ht="18" customHeight="1">
      <c r="A124" s="27" t="s">
        <v>365</v>
      </c>
      <c r="B124" s="30">
        <v>13</v>
      </c>
      <c r="C124" s="30">
        <v>214</v>
      </c>
      <c r="D124" s="30">
        <f t="shared" si="3"/>
        <v>1007</v>
      </c>
      <c r="E124" s="28">
        <v>5</v>
      </c>
      <c r="F124" s="28">
        <f>E124-E123</f>
        <v>2</v>
      </c>
      <c r="G124" s="31"/>
    </row>
    <row r="125" spans="1:7" ht="18" customHeight="1">
      <c r="A125" s="27" t="s">
        <v>366</v>
      </c>
      <c r="B125" s="30">
        <v>6</v>
      </c>
      <c r="C125" s="30">
        <v>220</v>
      </c>
      <c r="D125" s="30">
        <f t="shared" si="3"/>
        <v>1013</v>
      </c>
      <c r="E125" s="28">
        <v>3</v>
      </c>
      <c r="F125" s="28"/>
      <c r="G125" s="31"/>
    </row>
    <row r="126" spans="1:7" ht="18" customHeight="1">
      <c r="A126" s="27" t="s">
        <v>367</v>
      </c>
      <c r="B126" s="30">
        <v>13</v>
      </c>
      <c r="C126" s="30">
        <v>233</v>
      </c>
      <c r="D126" s="30">
        <f t="shared" si="3"/>
        <v>1026</v>
      </c>
      <c r="E126" s="28">
        <v>5</v>
      </c>
      <c r="F126" s="28">
        <f>E126-E125</f>
        <v>2</v>
      </c>
      <c r="G126" s="31"/>
    </row>
    <row r="127" spans="1:7" ht="18" customHeight="1">
      <c r="A127" s="27" t="s">
        <v>368</v>
      </c>
      <c r="B127" s="30">
        <v>14</v>
      </c>
      <c r="C127" s="30">
        <v>247</v>
      </c>
      <c r="D127" s="30">
        <f t="shared" si="3"/>
        <v>1040</v>
      </c>
      <c r="E127" s="28">
        <v>16</v>
      </c>
      <c r="F127" s="28">
        <f>E127-E126</f>
        <v>11</v>
      </c>
      <c r="G127" s="31"/>
    </row>
    <row r="128" spans="1:7" ht="18" customHeight="1">
      <c r="A128" s="51" t="s">
        <v>369</v>
      </c>
      <c r="B128" s="30">
        <v>3</v>
      </c>
      <c r="C128" s="30">
        <v>250</v>
      </c>
      <c r="D128" s="30">
        <f t="shared" si="3"/>
        <v>1043</v>
      </c>
      <c r="E128" s="28">
        <v>5</v>
      </c>
      <c r="F128" s="28"/>
      <c r="G128" s="31"/>
    </row>
    <row r="129" spans="1:7" ht="18" customHeight="1">
      <c r="A129" s="27" t="s">
        <v>370</v>
      </c>
      <c r="B129" s="30">
        <v>6</v>
      </c>
      <c r="C129" s="30">
        <v>256</v>
      </c>
      <c r="D129" s="30">
        <f t="shared" si="3"/>
        <v>1049</v>
      </c>
      <c r="E129" s="28">
        <v>7</v>
      </c>
      <c r="F129" s="28">
        <f>E129-E128</f>
        <v>2</v>
      </c>
      <c r="G129" s="31"/>
    </row>
    <row r="130" spans="1:7" ht="18" customHeight="1">
      <c r="A130" s="27" t="s">
        <v>371</v>
      </c>
      <c r="B130" s="30">
        <v>24</v>
      </c>
      <c r="C130" s="30">
        <v>280</v>
      </c>
      <c r="D130" s="30">
        <f t="shared" si="3"/>
        <v>1073</v>
      </c>
      <c r="E130" s="28">
        <v>8</v>
      </c>
      <c r="F130" s="28">
        <f>E130-E129</f>
        <v>1</v>
      </c>
      <c r="G130" s="31"/>
    </row>
    <row r="131" spans="1:7" ht="18" customHeight="1">
      <c r="A131" s="51" t="s">
        <v>372</v>
      </c>
      <c r="B131" s="30">
        <v>3</v>
      </c>
      <c r="C131" s="30">
        <v>283</v>
      </c>
      <c r="D131" s="30">
        <f t="shared" si="3"/>
        <v>1076</v>
      </c>
      <c r="E131" s="28">
        <v>7</v>
      </c>
      <c r="F131" s="28"/>
      <c r="G131" s="31"/>
    </row>
    <row r="132" spans="1:7" ht="18" customHeight="1">
      <c r="A132" s="27" t="s">
        <v>373</v>
      </c>
      <c r="B132" s="30">
        <v>16</v>
      </c>
      <c r="C132" s="30">
        <v>299</v>
      </c>
      <c r="D132" s="30">
        <f t="shared" si="3"/>
        <v>1092</v>
      </c>
      <c r="E132" s="28">
        <v>26</v>
      </c>
      <c r="F132" s="28">
        <f>E132-E131</f>
        <v>19</v>
      </c>
      <c r="G132" s="31"/>
    </row>
    <row r="133" spans="1:7" ht="18" customHeight="1">
      <c r="A133" s="27" t="s">
        <v>374</v>
      </c>
      <c r="B133" s="30">
        <v>14</v>
      </c>
      <c r="C133" s="30">
        <v>313</v>
      </c>
      <c r="D133" s="30">
        <f t="shared" si="3"/>
        <v>1106</v>
      </c>
      <c r="E133" s="28">
        <v>8</v>
      </c>
      <c r="F133" s="28"/>
      <c r="G133" s="31"/>
    </row>
    <row r="134" spans="1:7" ht="18" customHeight="1">
      <c r="A134" s="49" t="s">
        <v>375</v>
      </c>
      <c r="B134" s="30">
        <v>11</v>
      </c>
      <c r="C134" s="30">
        <v>324</v>
      </c>
      <c r="D134" s="30">
        <f t="shared" si="3"/>
        <v>1117</v>
      </c>
      <c r="E134" s="28"/>
      <c r="F134" s="28"/>
      <c r="G134" s="31" t="s">
        <v>377</v>
      </c>
    </row>
    <row r="135" spans="1:7" ht="18" customHeight="1">
      <c r="A135" s="27" t="s">
        <v>376</v>
      </c>
      <c r="B135" s="30">
        <v>4</v>
      </c>
      <c r="C135" s="30">
        <v>328</v>
      </c>
      <c r="D135" s="30">
        <f t="shared" si="3"/>
        <v>1121</v>
      </c>
      <c r="E135" s="28">
        <v>6</v>
      </c>
      <c r="F135" s="28">
        <f>E135-E134</f>
        <v>6</v>
      </c>
      <c r="G135" s="31"/>
    </row>
    <row r="136" spans="1:7" ht="18" customHeight="1">
      <c r="A136" s="27" t="s">
        <v>378</v>
      </c>
      <c r="B136" s="30">
        <v>7</v>
      </c>
      <c r="C136" s="30">
        <v>335</v>
      </c>
      <c r="D136" s="30">
        <f t="shared" si="3"/>
        <v>1128</v>
      </c>
      <c r="E136" s="28">
        <v>10</v>
      </c>
      <c r="F136" s="28">
        <f>E136-E135</f>
        <v>4</v>
      </c>
      <c r="G136" s="31"/>
    </row>
    <row r="137" spans="1:7" ht="18" customHeight="1">
      <c r="A137" s="27" t="s">
        <v>379</v>
      </c>
      <c r="B137" s="30">
        <v>24</v>
      </c>
      <c r="C137" s="30">
        <v>359</v>
      </c>
      <c r="D137" s="30">
        <f t="shared" si="3"/>
        <v>1152</v>
      </c>
      <c r="E137" s="28">
        <v>7</v>
      </c>
      <c r="F137" s="28"/>
      <c r="G137" s="31"/>
    </row>
    <row r="138" spans="1:7" ht="18" customHeight="1">
      <c r="A138" s="27" t="s">
        <v>380</v>
      </c>
      <c r="B138" s="30">
        <v>14</v>
      </c>
      <c r="C138" s="30">
        <v>373</v>
      </c>
      <c r="D138" s="30">
        <f t="shared" si="3"/>
        <v>1166</v>
      </c>
      <c r="E138" s="28">
        <v>10</v>
      </c>
      <c r="F138" s="28">
        <f>E138-E137</f>
        <v>3</v>
      </c>
      <c r="G138" s="31"/>
    </row>
    <row r="139" spans="1:7" ht="18" customHeight="1">
      <c r="A139" s="27" t="s">
        <v>381</v>
      </c>
      <c r="B139" s="30">
        <v>20</v>
      </c>
      <c r="C139" s="30">
        <v>393</v>
      </c>
      <c r="D139" s="30">
        <f t="shared" si="3"/>
        <v>1186</v>
      </c>
      <c r="E139" s="28">
        <v>10</v>
      </c>
      <c r="F139" s="28">
        <f>E139-E138</f>
        <v>0</v>
      </c>
      <c r="G139" s="31"/>
    </row>
    <row r="140" spans="1:7" ht="18" customHeight="1">
      <c r="A140" s="27" t="s">
        <v>382</v>
      </c>
      <c r="B140" s="30">
        <v>9</v>
      </c>
      <c r="C140" s="30">
        <v>402</v>
      </c>
      <c r="D140" s="30">
        <f t="shared" si="3"/>
        <v>1195</v>
      </c>
      <c r="E140" s="28">
        <v>37</v>
      </c>
      <c r="F140" s="28">
        <f>E140-E139</f>
        <v>27</v>
      </c>
      <c r="G140" s="31"/>
    </row>
    <row r="141" spans="1:7" ht="18" customHeight="1">
      <c r="A141" s="27" t="s">
        <v>383</v>
      </c>
      <c r="B141" s="30">
        <v>5</v>
      </c>
      <c r="C141" s="30">
        <v>407</v>
      </c>
      <c r="D141" s="30">
        <f t="shared" si="3"/>
        <v>1200</v>
      </c>
      <c r="E141" s="28">
        <v>21</v>
      </c>
      <c r="F141" s="28"/>
      <c r="G141" s="31"/>
    </row>
    <row r="142" spans="1:7" ht="18" customHeight="1">
      <c r="A142" s="52" t="s">
        <v>324</v>
      </c>
      <c r="B142" s="30">
        <v>27</v>
      </c>
      <c r="C142" s="30">
        <v>434</v>
      </c>
      <c r="D142" s="30">
        <f t="shared" si="3"/>
        <v>1227</v>
      </c>
      <c r="E142" s="28">
        <v>20</v>
      </c>
      <c r="F142" s="28"/>
      <c r="G142" s="31"/>
    </row>
    <row r="143" spans="1:7" ht="18" customHeight="1" thickBot="1">
      <c r="A143" s="27" t="s">
        <v>384</v>
      </c>
      <c r="B143" s="30">
        <v>13</v>
      </c>
      <c r="C143" s="30">
        <v>447</v>
      </c>
      <c r="D143" s="30">
        <f t="shared" si="3"/>
        <v>1240</v>
      </c>
      <c r="E143" s="28"/>
      <c r="F143" s="28"/>
      <c r="G143" s="31"/>
    </row>
    <row r="144" spans="1:7" ht="18" customHeight="1" thickBot="1">
      <c r="A144" s="32" t="s">
        <v>192</v>
      </c>
      <c r="B144" s="33"/>
      <c r="C144" s="34" t="s">
        <v>385</v>
      </c>
      <c r="D144" s="35"/>
      <c r="E144" s="36">
        <f>447/4</f>
        <v>111.75</v>
      </c>
      <c r="F144" s="37" t="s">
        <v>184</v>
      </c>
      <c r="G144" s="38"/>
    </row>
    <row r="145" spans="1:7" ht="12" customHeight="1" thickBot="1">
      <c r="A145" s="18"/>
      <c r="B145" s="19"/>
      <c r="C145" s="20"/>
      <c r="D145" s="20"/>
      <c r="E145" s="21"/>
      <c r="F145" s="21"/>
      <c r="G145" s="9"/>
    </row>
    <row r="146" spans="1:7" ht="18" customHeight="1" thickBot="1">
      <c r="A146" s="22" t="s">
        <v>193</v>
      </c>
      <c r="B146" s="23" t="s">
        <v>2</v>
      </c>
      <c r="C146" s="24"/>
      <c r="D146" s="25"/>
      <c r="E146" s="24"/>
      <c r="F146" s="24"/>
      <c r="G146" s="26" t="s">
        <v>1</v>
      </c>
    </row>
    <row r="147" spans="1:7" ht="18" customHeight="1">
      <c r="A147" s="27" t="s">
        <v>384</v>
      </c>
      <c r="B147" s="30">
        <v>0</v>
      </c>
      <c r="C147" s="30">
        <v>0</v>
      </c>
      <c r="D147" s="30">
        <f>D143</f>
        <v>1240</v>
      </c>
      <c r="E147" s="28">
        <v>20</v>
      </c>
      <c r="F147" s="28"/>
      <c r="G147" s="31"/>
    </row>
    <row r="148" spans="1:7" ht="18" customHeight="1">
      <c r="A148" s="27" t="s">
        <v>387</v>
      </c>
      <c r="B148" s="30">
        <v>14</v>
      </c>
      <c r="C148" s="30">
        <v>14</v>
      </c>
      <c r="D148" s="30">
        <f>$D$147+C148</f>
        <v>1254</v>
      </c>
      <c r="E148" s="28">
        <v>46</v>
      </c>
      <c r="F148" s="28">
        <v>45</v>
      </c>
      <c r="G148" s="31"/>
    </row>
    <row r="149" spans="1:7" ht="18" customHeight="1">
      <c r="A149" s="27" t="s">
        <v>388</v>
      </c>
      <c r="B149" s="30">
        <v>17</v>
      </c>
      <c r="C149" s="30">
        <v>31</v>
      </c>
      <c r="D149" s="30">
        <f aca="true" t="shared" si="4" ref="D149:D167">$D$147+C149</f>
        <v>1271</v>
      </c>
      <c r="E149" s="28">
        <v>72</v>
      </c>
      <c r="F149" s="28">
        <f aca="true" t="shared" si="5" ref="F149:F167">E149-E148</f>
        <v>26</v>
      </c>
      <c r="G149" s="31"/>
    </row>
    <row r="150" spans="1:7" ht="18" customHeight="1">
      <c r="A150" s="27" t="s">
        <v>389</v>
      </c>
      <c r="B150" s="30">
        <v>11</v>
      </c>
      <c r="C150" s="30">
        <v>42</v>
      </c>
      <c r="D150" s="30">
        <f t="shared" si="4"/>
        <v>1282</v>
      </c>
      <c r="E150" s="28">
        <v>48</v>
      </c>
      <c r="F150" s="28"/>
      <c r="G150" s="31"/>
    </row>
    <row r="151" spans="1:7" ht="18" customHeight="1">
      <c r="A151" s="27" t="s">
        <v>390</v>
      </c>
      <c r="B151" s="30">
        <v>2</v>
      </c>
      <c r="C151" s="30">
        <v>44</v>
      </c>
      <c r="D151" s="30">
        <f t="shared" si="4"/>
        <v>1284</v>
      </c>
      <c r="E151" s="28">
        <v>39</v>
      </c>
      <c r="F151" s="28"/>
      <c r="G151" s="31"/>
    </row>
    <row r="152" spans="1:7" ht="18" customHeight="1">
      <c r="A152" s="27" t="s">
        <v>391</v>
      </c>
      <c r="B152" s="30">
        <v>18</v>
      </c>
      <c r="C152" s="30">
        <v>62</v>
      </c>
      <c r="D152" s="30">
        <f t="shared" si="4"/>
        <v>1302</v>
      </c>
      <c r="E152" s="28">
        <v>50</v>
      </c>
      <c r="F152" s="28">
        <f t="shared" si="5"/>
        <v>11</v>
      </c>
      <c r="G152" s="31"/>
    </row>
    <row r="153" spans="1:7" ht="18" customHeight="1">
      <c r="A153" s="27" t="s">
        <v>392</v>
      </c>
      <c r="B153" s="30">
        <v>6</v>
      </c>
      <c r="C153" s="30">
        <v>68</v>
      </c>
      <c r="D153" s="30">
        <f t="shared" si="4"/>
        <v>1308</v>
      </c>
      <c r="E153" s="28">
        <v>56</v>
      </c>
      <c r="F153" s="28">
        <f t="shared" si="5"/>
        <v>6</v>
      </c>
      <c r="G153" s="31"/>
    </row>
    <row r="154" spans="1:7" ht="18" customHeight="1">
      <c r="A154" s="27" t="s">
        <v>393</v>
      </c>
      <c r="B154" s="30">
        <v>4</v>
      </c>
      <c r="C154" s="30">
        <v>72</v>
      </c>
      <c r="D154" s="30">
        <f t="shared" si="4"/>
        <v>1312</v>
      </c>
      <c r="E154" s="28">
        <v>75</v>
      </c>
      <c r="F154" s="28">
        <f t="shared" si="5"/>
        <v>19</v>
      </c>
      <c r="G154" s="31"/>
    </row>
    <row r="155" spans="1:7" ht="18" customHeight="1">
      <c r="A155" s="27" t="s">
        <v>394</v>
      </c>
      <c r="B155" s="30">
        <v>15</v>
      </c>
      <c r="C155" s="30">
        <v>87</v>
      </c>
      <c r="D155" s="30">
        <f t="shared" si="4"/>
        <v>1327</v>
      </c>
      <c r="E155" s="28">
        <v>78</v>
      </c>
      <c r="F155" s="28">
        <f t="shared" si="5"/>
        <v>3</v>
      </c>
      <c r="G155" s="31"/>
    </row>
    <row r="156" spans="1:10" ht="18" customHeight="1">
      <c r="A156" s="27" t="s">
        <v>395</v>
      </c>
      <c r="B156" s="30">
        <v>8</v>
      </c>
      <c r="C156" s="30">
        <v>95</v>
      </c>
      <c r="D156" s="30">
        <f t="shared" si="4"/>
        <v>1335</v>
      </c>
      <c r="E156" s="28">
        <v>93</v>
      </c>
      <c r="F156" s="28">
        <f t="shared" si="5"/>
        <v>15</v>
      </c>
      <c r="G156" s="31"/>
      <c r="J156" s="66"/>
    </row>
    <row r="157" spans="1:7" ht="18" customHeight="1">
      <c r="A157" s="27" t="s">
        <v>396</v>
      </c>
      <c r="B157" s="30">
        <v>13</v>
      </c>
      <c r="C157" s="30">
        <v>108</v>
      </c>
      <c r="D157" s="30">
        <f t="shared" si="4"/>
        <v>1348</v>
      </c>
      <c r="E157" s="28">
        <v>71</v>
      </c>
      <c r="F157" s="28">
        <v>20</v>
      </c>
      <c r="G157" s="31"/>
    </row>
    <row r="158" spans="1:7" ht="18" customHeight="1">
      <c r="A158" s="27" t="s">
        <v>397</v>
      </c>
      <c r="B158" s="30">
        <v>10</v>
      </c>
      <c r="C158" s="30">
        <v>118</v>
      </c>
      <c r="D158" s="30">
        <f t="shared" si="4"/>
        <v>1358</v>
      </c>
      <c r="E158" s="28">
        <v>38</v>
      </c>
      <c r="F158" s="28"/>
      <c r="G158" s="31"/>
    </row>
    <row r="159" spans="1:7" ht="18" customHeight="1">
      <c r="A159" s="27" t="s">
        <v>398</v>
      </c>
      <c r="B159" s="30">
        <v>9</v>
      </c>
      <c r="C159" s="30">
        <v>127</v>
      </c>
      <c r="D159" s="30">
        <f t="shared" si="4"/>
        <v>1367</v>
      </c>
      <c r="E159" s="28">
        <v>20</v>
      </c>
      <c r="F159" s="28"/>
      <c r="G159" s="31"/>
    </row>
    <row r="160" spans="1:7" ht="18" customHeight="1">
      <c r="A160" s="27" t="s">
        <v>399</v>
      </c>
      <c r="B160" s="30">
        <v>16</v>
      </c>
      <c r="C160" s="30">
        <v>143</v>
      </c>
      <c r="D160" s="30">
        <f t="shared" si="4"/>
        <v>1383</v>
      </c>
      <c r="E160" s="28">
        <v>110</v>
      </c>
      <c r="F160" s="28">
        <v>155</v>
      </c>
      <c r="G160" s="31"/>
    </row>
    <row r="161" spans="1:7" ht="18" customHeight="1">
      <c r="A161" s="27" t="s">
        <v>400</v>
      </c>
      <c r="B161" s="30">
        <v>7</v>
      </c>
      <c r="C161" s="30">
        <v>150</v>
      </c>
      <c r="D161" s="30">
        <f t="shared" si="4"/>
        <v>1390</v>
      </c>
      <c r="E161" s="28">
        <v>25</v>
      </c>
      <c r="F161" s="28"/>
      <c r="G161" s="31"/>
    </row>
    <row r="162" spans="1:7" ht="18" customHeight="1">
      <c r="A162" s="27" t="s">
        <v>401</v>
      </c>
      <c r="B162" s="30">
        <v>8</v>
      </c>
      <c r="C162" s="30">
        <v>158</v>
      </c>
      <c r="D162" s="30">
        <f t="shared" si="4"/>
        <v>1398</v>
      </c>
      <c r="E162" s="28">
        <v>82</v>
      </c>
      <c r="F162" s="28">
        <f t="shared" si="5"/>
        <v>57</v>
      </c>
      <c r="G162" s="31"/>
    </row>
    <row r="163" spans="1:7" ht="18" customHeight="1">
      <c r="A163" s="27" t="s">
        <v>402</v>
      </c>
      <c r="B163" s="30">
        <v>4</v>
      </c>
      <c r="C163" s="30">
        <v>162</v>
      </c>
      <c r="D163" s="30">
        <f t="shared" si="4"/>
        <v>1402</v>
      </c>
      <c r="E163" s="28">
        <v>109</v>
      </c>
      <c r="F163" s="28">
        <f t="shared" si="5"/>
        <v>27</v>
      </c>
      <c r="G163" s="31"/>
    </row>
    <row r="164" spans="1:7" ht="18" customHeight="1">
      <c r="A164" s="27" t="s">
        <v>403</v>
      </c>
      <c r="B164" s="30">
        <v>6</v>
      </c>
      <c r="C164" s="30">
        <v>168</v>
      </c>
      <c r="D164" s="30">
        <f t="shared" si="4"/>
        <v>1408</v>
      </c>
      <c r="E164" s="28">
        <v>40</v>
      </c>
      <c r="F164" s="28"/>
      <c r="G164" s="31"/>
    </row>
    <row r="165" spans="1:7" ht="18" customHeight="1">
      <c r="A165" s="49" t="s">
        <v>404</v>
      </c>
      <c r="B165" s="30">
        <v>7</v>
      </c>
      <c r="C165" s="30">
        <v>175</v>
      </c>
      <c r="D165" s="30">
        <f t="shared" si="4"/>
        <v>1415</v>
      </c>
      <c r="E165" s="28">
        <v>49</v>
      </c>
      <c r="F165" s="28">
        <v>80</v>
      </c>
      <c r="G165" s="31"/>
    </row>
    <row r="166" spans="1:7" ht="18" customHeight="1">
      <c r="A166" s="27" t="s">
        <v>405</v>
      </c>
      <c r="B166" s="30">
        <v>9</v>
      </c>
      <c r="C166" s="30">
        <v>184</v>
      </c>
      <c r="D166" s="30">
        <f t="shared" si="4"/>
        <v>1424</v>
      </c>
      <c r="E166" s="28">
        <v>86</v>
      </c>
      <c r="F166" s="28">
        <v>108</v>
      </c>
      <c r="G166" s="31"/>
    </row>
    <row r="167" spans="1:7" ht="18" customHeight="1" thickBot="1">
      <c r="A167" s="49" t="s">
        <v>406</v>
      </c>
      <c r="B167" s="30">
        <v>25</v>
      </c>
      <c r="C167" s="30">
        <v>209</v>
      </c>
      <c r="D167" s="30">
        <f t="shared" si="4"/>
        <v>1449</v>
      </c>
      <c r="E167" s="28">
        <v>145</v>
      </c>
      <c r="F167" s="28">
        <f t="shared" si="5"/>
        <v>59</v>
      </c>
      <c r="G167" s="31" t="s">
        <v>535</v>
      </c>
    </row>
    <row r="168" spans="1:7" ht="18" customHeight="1" thickBot="1">
      <c r="A168" s="32" t="s">
        <v>194</v>
      </c>
      <c r="B168" s="33"/>
      <c r="C168" s="34" t="s">
        <v>0</v>
      </c>
      <c r="D168" s="35"/>
      <c r="E168" s="36">
        <f>209/2</f>
        <v>104.5</v>
      </c>
      <c r="F168" s="37" t="s">
        <v>184</v>
      </c>
      <c r="G168" s="38"/>
    </row>
    <row r="169" spans="1:7" ht="12" customHeight="1" thickBot="1">
      <c r="A169" s="18"/>
      <c r="B169" s="19"/>
      <c r="C169" s="20"/>
      <c r="D169" s="20"/>
      <c r="E169" s="21"/>
      <c r="F169" s="21"/>
      <c r="G169" s="9"/>
    </row>
    <row r="170" spans="1:7" ht="18" customHeight="1" thickBot="1">
      <c r="A170" s="22" t="s">
        <v>195</v>
      </c>
      <c r="B170" s="23" t="s">
        <v>28</v>
      </c>
      <c r="C170" s="24"/>
      <c r="D170" s="25"/>
      <c r="E170" s="24"/>
      <c r="F170" s="24"/>
      <c r="G170" s="26" t="s">
        <v>3</v>
      </c>
    </row>
    <row r="171" spans="1:7" ht="18" customHeight="1">
      <c r="A171" s="49" t="s">
        <v>406</v>
      </c>
      <c r="B171" s="30"/>
      <c r="C171" s="30">
        <v>0</v>
      </c>
      <c r="D171" s="30">
        <v>1449</v>
      </c>
      <c r="E171" s="28">
        <v>145</v>
      </c>
      <c r="F171" s="28"/>
      <c r="G171" s="31"/>
    </row>
    <row r="172" spans="1:7" ht="18" customHeight="1">
      <c r="A172" s="27" t="s">
        <v>4</v>
      </c>
      <c r="B172" s="30">
        <v>13</v>
      </c>
      <c r="C172" s="30">
        <v>13</v>
      </c>
      <c r="D172" s="30">
        <f>$D$171+C172</f>
        <v>1462</v>
      </c>
      <c r="E172" s="28">
        <v>222</v>
      </c>
      <c r="F172" s="28">
        <f>E172-E171</f>
        <v>77</v>
      </c>
      <c r="G172" s="31"/>
    </row>
    <row r="173" spans="1:7" ht="18" customHeight="1">
      <c r="A173" s="27" t="s">
        <v>5</v>
      </c>
      <c r="B173" s="30">
        <v>17</v>
      </c>
      <c r="C173" s="30">
        <v>30</v>
      </c>
      <c r="D173" s="30">
        <f aca="true" t="shared" si="6" ref="D173:D195">$D$171+C173</f>
        <v>1479</v>
      </c>
      <c r="E173" s="28">
        <v>638</v>
      </c>
      <c r="F173" s="28">
        <f>E173-E172</f>
        <v>416</v>
      </c>
      <c r="G173" s="31"/>
    </row>
    <row r="174" spans="1:7" ht="18" customHeight="1">
      <c r="A174" s="56" t="s">
        <v>6</v>
      </c>
      <c r="B174" s="30">
        <v>12</v>
      </c>
      <c r="C174" s="30">
        <v>42</v>
      </c>
      <c r="D174" s="30">
        <f t="shared" si="6"/>
        <v>1491</v>
      </c>
      <c r="E174" s="28">
        <v>1555</v>
      </c>
      <c r="F174" s="28">
        <f>E174-E173</f>
        <v>917</v>
      </c>
      <c r="G174" s="31"/>
    </row>
    <row r="175" spans="1:7" ht="18" customHeight="1">
      <c r="A175" s="56" t="s">
        <v>7</v>
      </c>
      <c r="B175" s="30">
        <v>1</v>
      </c>
      <c r="C175" s="30">
        <v>43</v>
      </c>
      <c r="D175" s="30">
        <f t="shared" si="6"/>
        <v>1492</v>
      </c>
      <c r="E175" s="28">
        <v>1600</v>
      </c>
      <c r="F175" s="28">
        <f>E175-E174</f>
        <v>45</v>
      </c>
      <c r="G175" s="31"/>
    </row>
    <row r="176" spans="1:7" ht="18" customHeight="1">
      <c r="A176" s="27" t="s">
        <v>8</v>
      </c>
      <c r="B176" s="30">
        <v>10</v>
      </c>
      <c r="C176" s="30">
        <v>53</v>
      </c>
      <c r="D176" s="30">
        <f t="shared" si="6"/>
        <v>1502</v>
      </c>
      <c r="E176" s="28">
        <v>905</v>
      </c>
      <c r="F176" s="28"/>
      <c r="G176" s="31"/>
    </row>
    <row r="177" spans="1:7" ht="18" customHeight="1">
      <c r="A177" s="27" t="s">
        <v>9</v>
      </c>
      <c r="B177" s="30">
        <v>8</v>
      </c>
      <c r="C177" s="30">
        <v>61</v>
      </c>
      <c r="D177" s="30">
        <f t="shared" si="6"/>
        <v>1510</v>
      </c>
      <c r="E177" s="28">
        <v>760</v>
      </c>
      <c r="F177" s="28"/>
      <c r="G177" s="31"/>
    </row>
    <row r="178" spans="1:7" ht="18" customHeight="1">
      <c r="A178" s="27" t="s">
        <v>10</v>
      </c>
      <c r="B178" s="30">
        <v>3</v>
      </c>
      <c r="C178" s="30">
        <v>64</v>
      </c>
      <c r="D178" s="30">
        <f t="shared" si="6"/>
        <v>1513</v>
      </c>
      <c r="E178" s="28">
        <v>735</v>
      </c>
      <c r="F178" s="28"/>
      <c r="G178" s="31"/>
    </row>
    <row r="179" spans="1:7" ht="18" customHeight="1">
      <c r="A179" s="27" t="s">
        <v>11</v>
      </c>
      <c r="B179" s="30">
        <v>5</v>
      </c>
      <c r="C179" s="30">
        <v>69</v>
      </c>
      <c r="D179" s="30">
        <f t="shared" si="6"/>
        <v>1518</v>
      </c>
      <c r="E179" s="28">
        <v>911</v>
      </c>
      <c r="F179" s="28">
        <f>E179-E178</f>
        <v>176</v>
      </c>
      <c r="G179" s="31"/>
    </row>
    <row r="180" spans="1:7" ht="18" customHeight="1">
      <c r="A180" s="56" t="s">
        <v>12</v>
      </c>
      <c r="B180" s="30">
        <v>4</v>
      </c>
      <c r="C180" s="30">
        <v>73</v>
      </c>
      <c r="D180" s="30">
        <f t="shared" si="6"/>
        <v>1522</v>
      </c>
      <c r="E180" s="28">
        <v>1034</v>
      </c>
      <c r="F180" s="28">
        <f>E180-E179</f>
        <v>123</v>
      </c>
      <c r="G180" s="31"/>
    </row>
    <row r="181" spans="1:7" ht="18" customHeight="1">
      <c r="A181" s="56" t="s">
        <v>13</v>
      </c>
      <c r="B181" s="30">
        <v>1</v>
      </c>
      <c r="C181" s="30">
        <v>74</v>
      </c>
      <c r="D181" s="30">
        <f t="shared" si="6"/>
        <v>1523</v>
      </c>
      <c r="E181" s="28">
        <v>973</v>
      </c>
      <c r="F181" s="28"/>
      <c r="G181" s="31"/>
    </row>
    <row r="182" spans="1:7" ht="18" customHeight="1">
      <c r="A182" s="27" t="s">
        <v>14</v>
      </c>
      <c r="B182" s="30">
        <v>2</v>
      </c>
      <c r="C182" s="30">
        <v>76</v>
      </c>
      <c r="D182" s="30">
        <f t="shared" si="6"/>
        <v>1525</v>
      </c>
      <c r="E182" s="28">
        <v>1047</v>
      </c>
      <c r="F182" s="28">
        <f>E182-E181</f>
        <v>74</v>
      </c>
      <c r="G182" s="31"/>
    </row>
    <row r="183" spans="1:7" ht="18" customHeight="1">
      <c r="A183" s="27" t="s">
        <v>15</v>
      </c>
      <c r="B183" s="30">
        <v>11</v>
      </c>
      <c r="C183" s="30">
        <v>87</v>
      </c>
      <c r="D183" s="30">
        <f t="shared" si="6"/>
        <v>1536</v>
      </c>
      <c r="E183" s="28">
        <v>707</v>
      </c>
      <c r="F183" s="28"/>
      <c r="G183" s="31"/>
    </row>
    <row r="184" spans="1:7" ht="18" customHeight="1">
      <c r="A184" s="27" t="s">
        <v>16</v>
      </c>
      <c r="B184" s="30">
        <v>9</v>
      </c>
      <c r="C184" s="30">
        <v>96</v>
      </c>
      <c r="D184" s="30">
        <f t="shared" si="6"/>
        <v>1545</v>
      </c>
      <c r="E184" s="28">
        <v>603</v>
      </c>
      <c r="F184" s="28">
        <v>100</v>
      </c>
      <c r="G184" s="31" t="s">
        <v>539</v>
      </c>
    </row>
    <row r="185" spans="1:7" ht="18" customHeight="1">
      <c r="A185" s="27" t="s">
        <v>17</v>
      </c>
      <c r="B185" s="30">
        <v>11</v>
      </c>
      <c r="C185" s="30">
        <v>107</v>
      </c>
      <c r="D185" s="30">
        <f t="shared" si="6"/>
        <v>1556</v>
      </c>
      <c r="E185" s="28">
        <v>618</v>
      </c>
      <c r="F185" s="28">
        <v>106</v>
      </c>
      <c r="G185" s="31" t="s">
        <v>541</v>
      </c>
    </row>
    <row r="186" spans="1:7" ht="18" customHeight="1">
      <c r="A186" s="27" t="s">
        <v>18</v>
      </c>
      <c r="B186" s="30">
        <v>11</v>
      </c>
      <c r="C186" s="30">
        <v>118</v>
      </c>
      <c r="D186" s="30">
        <f t="shared" si="6"/>
        <v>1567</v>
      </c>
      <c r="E186" s="28">
        <v>502</v>
      </c>
      <c r="F186" s="28">
        <v>135</v>
      </c>
      <c r="G186" s="31" t="s">
        <v>542</v>
      </c>
    </row>
    <row r="187" spans="1:7" ht="18" customHeight="1">
      <c r="A187" s="27" t="s">
        <v>19</v>
      </c>
      <c r="B187" s="30">
        <v>7</v>
      </c>
      <c r="C187" s="30">
        <v>125</v>
      </c>
      <c r="D187" s="30">
        <f t="shared" si="6"/>
        <v>1574</v>
      </c>
      <c r="E187" s="28">
        <v>488</v>
      </c>
      <c r="F187" s="28"/>
      <c r="G187" s="31"/>
    </row>
    <row r="188" spans="1:7" ht="18" customHeight="1">
      <c r="A188" s="27" t="s">
        <v>20</v>
      </c>
      <c r="B188" s="30">
        <v>14</v>
      </c>
      <c r="C188" s="30">
        <v>139</v>
      </c>
      <c r="D188" s="30">
        <f t="shared" si="6"/>
        <v>1588</v>
      </c>
      <c r="E188" s="28">
        <v>459</v>
      </c>
      <c r="F188" s="28">
        <v>55</v>
      </c>
      <c r="G188" s="31"/>
    </row>
    <row r="189" spans="1:7" ht="18" customHeight="1">
      <c r="A189" s="52" t="s">
        <v>21</v>
      </c>
      <c r="B189" s="30">
        <v>5</v>
      </c>
      <c r="C189" s="30">
        <v>144</v>
      </c>
      <c r="D189" s="30">
        <f t="shared" si="6"/>
        <v>1593</v>
      </c>
      <c r="E189" s="28">
        <v>443</v>
      </c>
      <c r="F189" s="28"/>
      <c r="G189" s="31"/>
    </row>
    <row r="190" spans="1:7" ht="18" customHeight="1">
      <c r="A190" s="27" t="s">
        <v>22</v>
      </c>
      <c r="B190" s="30">
        <v>12</v>
      </c>
      <c r="C190" s="30">
        <v>156</v>
      </c>
      <c r="D190" s="30">
        <f t="shared" si="6"/>
        <v>1605</v>
      </c>
      <c r="E190" s="28">
        <v>521</v>
      </c>
      <c r="F190" s="28">
        <f>E190-E189</f>
        <v>78</v>
      </c>
      <c r="G190" s="31"/>
    </row>
    <row r="191" spans="1:7" ht="18" customHeight="1">
      <c r="A191" s="27" t="s">
        <v>23</v>
      </c>
      <c r="B191" s="30">
        <v>4</v>
      </c>
      <c r="C191" s="30">
        <v>160</v>
      </c>
      <c r="D191" s="30">
        <f t="shared" si="6"/>
        <v>1609</v>
      </c>
      <c r="E191" s="28">
        <v>547</v>
      </c>
      <c r="F191" s="28">
        <f>646-E190</f>
        <v>125</v>
      </c>
      <c r="G191" s="31" t="s">
        <v>546</v>
      </c>
    </row>
    <row r="192" spans="1:7" ht="18" customHeight="1">
      <c r="A192" s="27" t="s">
        <v>24</v>
      </c>
      <c r="B192" s="30">
        <v>8</v>
      </c>
      <c r="C192" s="30">
        <v>168</v>
      </c>
      <c r="D192" s="30">
        <f t="shared" si="6"/>
        <v>1617</v>
      </c>
      <c r="E192" s="28">
        <v>345</v>
      </c>
      <c r="F192" s="28"/>
      <c r="G192" s="31"/>
    </row>
    <row r="193" spans="1:7" ht="18" customHeight="1">
      <c r="A193" s="27" t="s">
        <v>25</v>
      </c>
      <c r="B193" s="30">
        <v>5</v>
      </c>
      <c r="C193" s="30">
        <v>173</v>
      </c>
      <c r="D193" s="30">
        <f t="shared" si="6"/>
        <v>1622</v>
      </c>
      <c r="E193" s="28">
        <v>464</v>
      </c>
      <c r="F193" s="28">
        <f>E193-E192</f>
        <v>119</v>
      </c>
      <c r="G193" s="31"/>
    </row>
    <row r="194" spans="1:7" ht="18" customHeight="1">
      <c r="A194" s="27" t="s">
        <v>26</v>
      </c>
      <c r="B194" s="30">
        <v>12</v>
      </c>
      <c r="C194" s="30">
        <v>185</v>
      </c>
      <c r="D194" s="30">
        <f t="shared" si="6"/>
        <v>1634</v>
      </c>
      <c r="E194" s="28">
        <v>440</v>
      </c>
      <c r="F194" s="28">
        <v>35</v>
      </c>
      <c r="G194" s="31"/>
    </row>
    <row r="195" spans="1:7" ht="18" customHeight="1" thickBot="1">
      <c r="A195" s="49" t="s">
        <v>30</v>
      </c>
      <c r="B195" s="30">
        <v>5</v>
      </c>
      <c r="C195" s="30">
        <v>190</v>
      </c>
      <c r="D195" s="30">
        <f t="shared" si="6"/>
        <v>1639</v>
      </c>
      <c r="E195" s="28">
        <v>428</v>
      </c>
      <c r="F195" s="28"/>
      <c r="G195" s="31" t="s">
        <v>553</v>
      </c>
    </row>
    <row r="196" spans="1:7" ht="18" customHeight="1" thickBot="1">
      <c r="A196" s="32" t="s">
        <v>196</v>
      </c>
      <c r="B196" s="33"/>
      <c r="C196" s="34" t="s">
        <v>27</v>
      </c>
      <c r="D196" s="35"/>
      <c r="E196" s="36">
        <f>190/2</f>
        <v>95</v>
      </c>
      <c r="F196" s="37" t="s">
        <v>184</v>
      </c>
      <c r="G196" s="38"/>
    </row>
    <row r="197" spans="1:7" ht="12" customHeight="1" thickBot="1">
      <c r="A197" s="18"/>
      <c r="B197" s="19"/>
      <c r="C197" s="20"/>
      <c r="D197" s="20"/>
      <c r="E197" s="21"/>
      <c r="F197" s="21"/>
      <c r="G197" s="9"/>
    </row>
    <row r="198" spans="1:7" ht="18" customHeight="1" thickBot="1">
      <c r="A198" s="22" t="s">
        <v>197</v>
      </c>
      <c r="B198" s="23" t="s">
        <v>78</v>
      </c>
      <c r="C198" s="24"/>
      <c r="D198" s="25"/>
      <c r="E198" s="24"/>
      <c r="F198" s="24"/>
      <c r="G198" s="26" t="s">
        <v>77</v>
      </c>
    </row>
    <row r="199" spans="1:7" ht="18" customHeight="1">
      <c r="A199" s="49" t="s">
        <v>30</v>
      </c>
      <c r="B199" s="30">
        <v>0</v>
      </c>
      <c r="C199" s="30">
        <v>0</v>
      </c>
      <c r="D199" s="30">
        <v>1639</v>
      </c>
      <c r="E199" s="28">
        <v>428</v>
      </c>
      <c r="F199" s="28"/>
      <c r="G199" s="31"/>
    </row>
    <row r="200" spans="1:7" ht="18" customHeight="1">
      <c r="A200" s="27" t="s">
        <v>31</v>
      </c>
      <c r="B200" s="30">
        <v>12</v>
      </c>
      <c r="C200" s="30">
        <v>12</v>
      </c>
      <c r="D200" s="30">
        <f>$D$199+C200</f>
        <v>1651</v>
      </c>
      <c r="E200" s="28">
        <v>469</v>
      </c>
      <c r="F200" s="28">
        <f>E200-E199</f>
        <v>41</v>
      </c>
      <c r="G200" s="31"/>
    </row>
    <row r="201" spans="1:7" ht="18" customHeight="1">
      <c r="A201" s="27" t="s">
        <v>32</v>
      </c>
      <c r="B201" s="30">
        <v>8</v>
      </c>
      <c r="C201" s="30">
        <v>20</v>
      </c>
      <c r="D201" s="30">
        <f aca="true" t="shared" si="7" ref="D201:D256">$D$199+C201</f>
        <v>1659</v>
      </c>
      <c r="E201" s="28">
        <v>534</v>
      </c>
      <c r="F201" s="28">
        <v>95</v>
      </c>
      <c r="G201" s="31"/>
    </row>
    <row r="202" spans="1:7" ht="18" customHeight="1">
      <c r="A202" s="27" t="s">
        <v>33</v>
      </c>
      <c r="B202" s="30">
        <v>29</v>
      </c>
      <c r="C202" s="30">
        <v>49</v>
      </c>
      <c r="D202" s="30">
        <f t="shared" si="7"/>
        <v>1688</v>
      </c>
      <c r="E202" s="28">
        <v>699</v>
      </c>
      <c r="F202" s="28">
        <v>210</v>
      </c>
      <c r="G202" s="31"/>
    </row>
    <row r="203" spans="1:7" ht="18" customHeight="1">
      <c r="A203" s="27" t="s">
        <v>34</v>
      </c>
      <c r="B203" s="30">
        <v>7</v>
      </c>
      <c r="C203" s="30">
        <v>56</v>
      </c>
      <c r="D203" s="30">
        <f t="shared" si="7"/>
        <v>1695</v>
      </c>
      <c r="E203" s="28">
        <v>748</v>
      </c>
      <c r="F203" s="28">
        <f>E203-E202</f>
        <v>49</v>
      </c>
      <c r="G203" s="31"/>
    </row>
    <row r="204" spans="1:7" ht="18" customHeight="1">
      <c r="A204" s="27" t="s">
        <v>35</v>
      </c>
      <c r="B204" s="30">
        <v>12</v>
      </c>
      <c r="C204" s="30">
        <v>68</v>
      </c>
      <c r="D204" s="30">
        <f t="shared" si="7"/>
        <v>1707</v>
      </c>
      <c r="E204" s="28">
        <v>745</v>
      </c>
      <c r="F204" s="28">
        <v>165</v>
      </c>
      <c r="G204" s="31" t="s">
        <v>554</v>
      </c>
    </row>
    <row r="205" spans="1:7" ht="18" customHeight="1">
      <c r="A205" s="27" t="s">
        <v>36</v>
      </c>
      <c r="B205" s="30">
        <v>7</v>
      </c>
      <c r="C205" s="30">
        <v>75</v>
      </c>
      <c r="D205" s="30">
        <f t="shared" si="7"/>
        <v>1714</v>
      </c>
      <c r="E205" s="28">
        <v>564</v>
      </c>
      <c r="F205" s="28"/>
      <c r="G205" s="31"/>
    </row>
    <row r="206" spans="1:7" ht="18" customHeight="1">
      <c r="A206" s="27" t="s">
        <v>37</v>
      </c>
      <c r="B206" s="30">
        <v>6</v>
      </c>
      <c r="C206" s="30">
        <v>81</v>
      </c>
      <c r="D206" s="30">
        <f t="shared" si="7"/>
        <v>1720</v>
      </c>
      <c r="E206" s="28">
        <v>502</v>
      </c>
      <c r="F206" s="28"/>
      <c r="G206" s="31"/>
    </row>
    <row r="207" spans="1:7" ht="18" customHeight="1">
      <c r="A207" s="27" t="s">
        <v>38</v>
      </c>
      <c r="B207" s="30">
        <v>8</v>
      </c>
      <c r="C207" s="30">
        <v>89</v>
      </c>
      <c r="D207" s="30">
        <f t="shared" si="7"/>
        <v>1728</v>
      </c>
      <c r="E207" s="28">
        <v>442</v>
      </c>
      <c r="F207" s="28">
        <v>20</v>
      </c>
      <c r="G207" s="31"/>
    </row>
    <row r="208" spans="1:7" ht="18" customHeight="1">
      <c r="A208" s="27" t="s">
        <v>39</v>
      </c>
      <c r="B208" s="30">
        <v>7</v>
      </c>
      <c r="C208" s="30">
        <v>96</v>
      </c>
      <c r="D208" s="30">
        <f t="shared" si="7"/>
        <v>1735</v>
      </c>
      <c r="E208" s="28">
        <v>504</v>
      </c>
      <c r="F208" s="28">
        <f aca="true" t="shared" si="8" ref="F208:F214">E208-E207</f>
        <v>62</v>
      </c>
      <c r="G208" s="31"/>
    </row>
    <row r="209" spans="1:7" ht="18" customHeight="1">
      <c r="A209" s="27" t="s">
        <v>40</v>
      </c>
      <c r="B209" s="30">
        <v>3</v>
      </c>
      <c r="C209" s="30">
        <v>99</v>
      </c>
      <c r="D209" s="30">
        <f t="shared" si="7"/>
        <v>1738</v>
      </c>
      <c r="E209" s="28">
        <v>524</v>
      </c>
      <c r="F209" s="28">
        <f t="shared" si="8"/>
        <v>20</v>
      </c>
      <c r="G209" s="31"/>
    </row>
    <row r="210" spans="1:7" ht="18" customHeight="1">
      <c r="A210" s="27" t="s">
        <v>41</v>
      </c>
      <c r="B210" s="30">
        <v>8</v>
      </c>
      <c r="C210" s="30">
        <v>107</v>
      </c>
      <c r="D210" s="30">
        <f t="shared" si="7"/>
        <v>1746</v>
      </c>
      <c r="E210" s="28">
        <v>568</v>
      </c>
      <c r="F210" s="28">
        <f t="shared" si="8"/>
        <v>44</v>
      </c>
      <c r="G210" s="31"/>
    </row>
    <row r="211" spans="1:7" ht="18" customHeight="1">
      <c r="A211" s="27" t="s">
        <v>42</v>
      </c>
      <c r="B211" s="30">
        <v>3</v>
      </c>
      <c r="C211" s="30">
        <v>110</v>
      </c>
      <c r="D211" s="30">
        <f t="shared" si="7"/>
        <v>1749</v>
      </c>
      <c r="E211" s="28">
        <v>592</v>
      </c>
      <c r="F211" s="28">
        <f t="shared" si="8"/>
        <v>24</v>
      </c>
      <c r="G211" s="31"/>
    </row>
    <row r="212" spans="1:7" ht="18" customHeight="1">
      <c r="A212" s="27" t="s">
        <v>43</v>
      </c>
      <c r="B212" s="30">
        <v>15</v>
      </c>
      <c r="C212" s="30">
        <v>125</v>
      </c>
      <c r="D212" s="30">
        <f t="shared" si="7"/>
        <v>1764</v>
      </c>
      <c r="E212" s="28">
        <v>766</v>
      </c>
      <c r="F212" s="28">
        <f t="shared" si="8"/>
        <v>174</v>
      </c>
      <c r="G212" s="31"/>
    </row>
    <row r="213" spans="1:7" ht="18" customHeight="1">
      <c r="A213" s="27" t="s">
        <v>44</v>
      </c>
      <c r="B213" s="30">
        <v>9</v>
      </c>
      <c r="C213" s="30">
        <v>134</v>
      </c>
      <c r="D213" s="30">
        <f t="shared" si="7"/>
        <v>1773</v>
      </c>
      <c r="E213" s="28">
        <v>897</v>
      </c>
      <c r="F213" s="28">
        <f t="shared" si="8"/>
        <v>131</v>
      </c>
      <c r="G213" s="31"/>
    </row>
    <row r="214" spans="1:7" ht="18" customHeight="1">
      <c r="A214" s="27" t="s">
        <v>45</v>
      </c>
      <c r="B214" s="30">
        <v>3</v>
      </c>
      <c r="C214" s="30">
        <v>137</v>
      </c>
      <c r="D214" s="30">
        <f t="shared" si="7"/>
        <v>1776</v>
      </c>
      <c r="E214" s="28">
        <v>952</v>
      </c>
      <c r="F214" s="28">
        <f t="shared" si="8"/>
        <v>55</v>
      </c>
      <c r="G214" s="31"/>
    </row>
    <row r="215" spans="1:7" ht="18" customHeight="1">
      <c r="A215" s="27" t="s">
        <v>46</v>
      </c>
      <c r="B215" s="30">
        <v>21</v>
      </c>
      <c r="C215" s="30">
        <v>158</v>
      </c>
      <c r="D215" s="30">
        <f t="shared" si="7"/>
        <v>1797</v>
      </c>
      <c r="E215" s="28">
        <v>932</v>
      </c>
      <c r="F215" s="28">
        <v>205</v>
      </c>
      <c r="G215" s="31" t="s">
        <v>555</v>
      </c>
    </row>
    <row r="216" spans="1:7" ht="18" customHeight="1">
      <c r="A216" s="52" t="s">
        <v>47</v>
      </c>
      <c r="B216" s="30">
        <v>15</v>
      </c>
      <c r="C216" s="30">
        <v>173</v>
      </c>
      <c r="D216" s="30">
        <f t="shared" si="7"/>
        <v>1812</v>
      </c>
      <c r="E216" s="28">
        <v>858</v>
      </c>
      <c r="F216" s="28"/>
      <c r="G216" s="31"/>
    </row>
    <row r="217" spans="1:7" ht="18" customHeight="1">
      <c r="A217" s="27" t="s">
        <v>48</v>
      </c>
      <c r="B217" s="30">
        <v>7</v>
      </c>
      <c r="C217" s="30">
        <v>180</v>
      </c>
      <c r="D217" s="30">
        <f t="shared" si="7"/>
        <v>1819</v>
      </c>
      <c r="E217" s="28">
        <v>843</v>
      </c>
      <c r="F217" s="28"/>
      <c r="G217" s="31"/>
    </row>
    <row r="218" spans="1:7" ht="18" customHeight="1">
      <c r="A218" s="27" t="s">
        <v>49</v>
      </c>
      <c r="B218" s="30">
        <v>3</v>
      </c>
      <c r="C218" s="30">
        <v>183</v>
      </c>
      <c r="D218" s="30">
        <f t="shared" si="7"/>
        <v>1822</v>
      </c>
      <c r="E218" s="28">
        <v>830</v>
      </c>
      <c r="F218" s="28">
        <v>60</v>
      </c>
      <c r="G218" s="31"/>
    </row>
    <row r="219" spans="1:7" ht="18" customHeight="1">
      <c r="A219" s="27" t="s">
        <v>50</v>
      </c>
      <c r="B219" s="30">
        <v>12</v>
      </c>
      <c r="C219" s="30">
        <v>195</v>
      </c>
      <c r="D219" s="30">
        <f t="shared" si="7"/>
        <v>1834</v>
      </c>
      <c r="E219" s="28">
        <v>837</v>
      </c>
      <c r="F219" s="28">
        <f>E219-E218</f>
        <v>7</v>
      </c>
      <c r="G219" s="31"/>
    </row>
    <row r="220" spans="1:7" ht="18" customHeight="1">
      <c r="A220" s="27" t="s">
        <v>51</v>
      </c>
      <c r="B220" s="30">
        <v>19</v>
      </c>
      <c r="C220" s="30">
        <v>214</v>
      </c>
      <c r="D220" s="30">
        <f t="shared" si="7"/>
        <v>1853</v>
      </c>
      <c r="E220" s="28">
        <v>809</v>
      </c>
      <c r="F220" s="28">
        <v>50</v>
      </c>
      <c r="G220" s="31"/>
    </row>
    <row r="221" spans="1:7" ht="18" customHeight="1">
      <c r="A221" s="27" t="s">
        <v>52</v>
      </c>
      <c r="B221" s="30">
        <v>9</v>
      </c>
      <c r="C221" s="30">
        <v>223</v>
      </c>
      <c r="D221" s="30">
        <f t="shared" si="7"/>
        <v>1862</v>
      </c>
      <c r="E221" s="28">
        <v>806</v>
      </c>
      <c r="F221" s="28">
        <v>40</v>
      </c>
      <c r="G221" s="31"/>
    </row>
    <row r="222" spans="1:7" ht="18" customHeight="1">
      <c r="A222" s="27" t="s">
        <v>53</v>
      </c>
      <c r="B222" s="30">
        <v>2</v>
      </c>
      <c r="C222" s="30">
        <v>225</v>
      </c>
      <c r="D222" s="30">
        <f t="shared" si="7"/>
        <v>1864</v>
      </c>
      <c r="E222" s="28">
        <v>792</v>
      </c>
      <c r="F222" s="28">
        <v>40</v>
      </c>
      <c r="G222" s="31"/>
    </row>
    <row r="223" spans="1:7" ht="18" customHeight="1">
      <c r="A223" s="27" t="s">
        <v>54</v>
      </c>
      <c r="B223" s="30">
        <v>22</v>
      </c>
      <c r="C223" s="30">
        <v>247</v>
      </c>
      <c r="D223" s="30">
        <f t="shared" si="7"/>
        <v>1886</v>
      </c>
      <c r="E223" s="28">
        <v>779</v>
      </c>
      <c r="F223" s="28"/>
      <c r="G223" s="31"/>
    </row>
    <row r="224" spans="1:7" ht="18" customHeight="1">
      <c r="A224" s="27" t="s">
        <v>55</v>
      </c>
      <c r="B224" s="30">
        <v>19</v>
      </c>
      <c r="C224" s="30">
        <v>266</v>
      </c>
      <c r="D224" s="30">
        <f t="shared" si="7"/>
        <v>1905</v>
      </c>
      <c r="E224" s="28">
        <v>837</v>
      </c>
      <c r="F224" s="28">
        <f>E224-E223</f>
        <v>58</v>
      </c>
      <c r="G224" s="31"/>
    </row>
    <row r="225" spans="1:7" ht="18" customHeight="1">
      <c r="A225" s="27" t="s">
        <v>56</v>
      </c>
      <c r="B225" s="30">
        <v>18</v>
      </c>
      <c r="C225" s="30">
        <v>284</v>
      </c>
      <c r="D225" s="30">
        <f t="shared" si="7"/>
        <v>1923</v>
      </c>
      <c r="E225" s="28">
        <v>858</v>
      </c>
      <c r="F225" s="28">
        <f>E225-E224</f>
        <v>21</v>
      </c>
      <c r="G225" s="31"/>
    </row>
    <row r="226" spans="1:7" ht="18" customHeight="1">
      <c r="A226" s="27" t="s">
        <v>57</v>
      </c>
      <c r="B226" s="30">
        <v>14</v>
      </c>
      <c r="C226" s="30">
        <v>298</v>
      </c>
      <c r="D226" s="30">
        <f t="shared" si="7"/>
        <v>1937</v>
      </c>
      <c r="E226" s="28">
        <v>839</v>
      </c>
      <c r="F226" s="28"/>
      <c r="G226" s="31"/>
    </row>
    <row r="227" spans="1:7" ht="18" customHeight="1">
      <c r="A227" s="27" t="s">
        <v>58</v>
      </c>
      <c r="B227" s="30">
        <v>8</v>
      </c>
      <c r="C227" s="30">
        <v>306</v>
      </c>
      <c r="D227" s="30">
        <f t="shared" si="7"/>
        <v>1945</v>
      </c>
      <c r="E227" s="28">
        <v>825</v>
      </c>
      <c r="F227" s="28"/>
      <c r="G227" s="31"/>
    </row>
    <row r="228" spans="1:7" ht="18" customHeight="1">
      <c r="A228" s="27" t="s">
        <v>59</v>
      </c>
      <c r="B228" s="30">
        <v>4</v>
      </c>
      <c r="C228" s="30">
        <v>310</v>
      </c>
      <c r="D228" s="30">
        <f t="shared" si="7"/>
        <v>1949</v>
      </c>
      <c r="E228" s="28">
        <v>823</v>
      </c>
      <c r="F228" s="28"/>
      <c r="G228" s="31"/>
    </row>
    <row r="229" spans="1:7" ht="18" customHeight="1">
      <c r="A229" s="27" t="s">
        <v>60</v>
      </c>
      <c r="B229" s="30">
        <v>6</v>
      </c>
      <c r="C229" s="30">
        <v>316</v>
      </c>
      <c r="D229" s="30">
        <f t="shared" si="7"/>
        <v>1955</v>
      </c>
      <c r="E229" s="28">
        <v>854</v>
      </c>
      <c r="F229" s="28">
        <f>E229-E228</f>
        <v>31</v>
      </c>
      <c r="G229" s="31"/>
    </row>
    <row r="230" spans="1:7" ht="18" customHeight="1">
      <c r="A230" s="27" t="s">
        <v>61</v>
      </c>
      <c r="B230" s="30">
        <v>7</v>
      </c>
      <c r="C230" s="30">
        <v>323</v>
      </c>
      <c r="D230" s="30">
        <f t="shared" si="7"/>
        <v>1962</v>
      </c>
      <c r="E230" s="28">
        <v>881</v>
      </c>
      <c r="F230" s="28">
        <f>E230-E229</f>
        <v>27</v>
      </c>
      <c r="G230" s="31"/>
    </row>
    <row r="231" spans="1:7" ht="18" customHeight="1">
      <c r="A231" s="27" t="s">
        <v>62</v>
      </c>
      <c r="B231" s="30">
        <v>13</v>
      </c>
      <c r="C231" s="30">
        <v>336</v>
      </c>
      <c r="D231" s="30">
        <f t="shared" si="7"/>
        <v>1975</v>
      </c>
      <c r="E231" s="28">
        <v>821</v>
      </c>
      <c r="F231" s="28">
        <v>40</v>
      </c>
      <c r="G231" s="31"/>
    </row>
    <row r="232" spans="1:7" ht="18" customHeight="1">
      <c r="A232" s="27" t="s">
        <v>63</v>
      </c>
      <c r="B232" s="30">
        <v>6</v>
      </c>
      <c r="C232" s="30">
        <v>342</v>
      </c>
      <c r="D232" s="30">
        <f t="shared" si="7"/>
        <v>1981</v>
      </c>
      <c r="E232" s="28">
        <v>798</v>
      </c>
      <c r="F232" s="28">
        <v>50</v>
      </c>
      <c r="G232" s="31"/>
    </row>
    <row r="233" spans="1:7" ht="18" customHeight="1">
      <c r="A233" s="27" t="s">
        <v>64</v>
      </c>
      <c r="B233" s="30">
        <v>6</v>
      </c>
      <c r="C233" s="30">
        <v>348</v>
      </c>
      <c r="D233" s="30">
        <f t="shared" si="7"/>
        <v>1987</v>
      </c>
      <c r="E233" s="28">
        <v>804</v>
      </c>
      <c r="F233" s="28">
        <f>E233-E232</f>
        <v>6</v>
      </c>
      <c r="G233" s="31"/>
    </row>
    <row r="234" spans="1:7" ht="18" customHeight="1">
      <c r="A234" s="52" t="s">
        <v>65</v>
      </c>
      <c r="B234" s="30">
        <v>13</v>
      </c>
      <c r="C234" s="30">
        <v>361</v>
      </c>
      <c r="D234" s="30">
        <f t="shared" si="7"/>
        <v>2000</v>
      </c>
      <c r="E234" s="28">
        <v>842</v>
      </c>
      <c r="F234" s="28">
        <v>115</v>
      </c>
      <c r="G234" s="31" t="s">
        <v>580</v>
      </c>
    </row>
    <row r="235" spans="1:7" ht="18" customHeight="1">
      <c r="A235" s="27" t="s">
        <v>66</v>
      </c>
      <c r="B235" s="30">
        <v>5</v>
      </c>
      <c r="C235" s="30">
        <v>366</v>
      </c>
      <c r="D235" s="30">
        <f t="shared" si="7"/>
        <v>2005</v>
      </c>
      <c r="E235" s="28">
        <v>853</v>
      </c>
      <c r="F235" s="28">
        <f>E235-E234</f>
        <v>11</v>
      </c>
      <c r="G235" s="31"/>
    </row>
    <row r="236" spans="1:7" ht="18" customHeight="1">
      <c r="A236" s="27" t="s">
        <v>67</v>
      </c>
      <c r="B236" s="30">
        <v>8</v>
      </c>
      <c r="C236" s="30">
        <v>374</v>
      </c>
      <c r="D236" s="30">
        <f t="shared" si="7"/>
        <v>2013</v>
      </c>
      <c r="E236" s="28">
        <v>930</v>
      </c>
      <c r="F236" s="28">
        <v>98</v>
      </c>
      <c r="G236" s="31"/>
    </row>
    <row r="237" spans="1:7" ht="18" customHeight="1">
      <c r="A237" s="27" t="s">
        <v>68</v>
      </c>
      <c r="B237" s="30">
        <v>11</v>
      </c>
      <c r="C237" s="30">
        <v>385</v>
      </c>
      <c r="D237" s="30">
        <f t="shared" si="7"/>
        <v>2024</v>
      </c>
      <c r="E237" s="28">
        <v>887</v>
      </c>
      <c r="F237" s="28">
        <v>35</v>
      </c>
      <c r="G237" s="31" t="s">
        <v>581</v>
      </c>
    </row>
    <row r="238" spans="1:7" ht="18" customHeight="1">
      <c r="A238" s="27" t="s">
        <v>69</v>
      </c>
      <c r="B238" s="30">
        <v>11</v>
      </c>
      <c r="C238" s="30">
        <v>396</v>
      </c>
      <c r="D238" s="30">
        <f t="shared" si="7"/>
        <v>2035</v>
      </c>
      <c r="E238" s="28">
        <v>943</v>
      </c>
      <c r="F238" s="28">
        <f>995-E237</f>
        <v>108</v>
      </c>
      <c r="G238" s="31" t="s">
        <v>582</v>
      </c>
    </row>
    <row r="239" spans="1:7" ht="18" customHeight="1">
      <c r="A239" s="27" t="s">
        <v>70</v>
      </c>
      <c r="B239" s="30">
        <v>11</v>
      </c>
      <c r="C239" s="30">
        <v>407</v>
      </c>
      <c r="D239" s="30">
        <f t="shared" si="7"/>
        <v>2046</v>
      </c>
      <c r="E239" s="28">
        <v>945</v>
      </c>
      <c r="F239" s="28">
        <f>1000-E238</f>
        <v>57</v>
      </c>
      <c r="G239" s="31" t="s">
        <v>583</v>
      </c>
    </row>
    <row r="240" spans="1:7" ht="18" customHeight="1">
      <c r="A240" s="27" t="s">
        <v>71</v>
      </c>
      <c r="B240" s="30">
        <v>5</v>
      </c>
      <c r="C240" s="30">
        <v>412</v>
      </c>
      <c r="D240" s="30">
        <f t="shared" si="7"/>
        <v>2051</v>
      </c>
      <c r="E240" s="28">
        <v>981</v>
      </c>
      <c r="F240" s="28">
        <f>E240-E239</f>
        <v>36</v>
      </c>
      <c r="G240" s="31"/>
    </row>
    <row r="241" spans="1:7" ht="18" customHeight="1">
      <c r="A241" s="27" t="s">
        <v>72</v>
      </c>
      <c r="B241" s="30">
        <v>10</v>
      </c>
      <c r="C241" s="30">
        <v>422</v>
      </c>
      <c r="D241" s="30">
        <f t="shared" si="7"/>
        <v>2061</v>
      </c>
      <c r="E241" s="28">
        <v>1051</v>
      </c>
      <c r="F241" s="28">
        <f>E241-E240</f>
        <v>70</v>
      </c>
      <c r="G241" s="31"/>
    </row>
    <row r="242" spans="1:7" ht="18" customHeight="1">
      <c r="A242" s="27" t="s">
        <v>73</v>
      </c>
      <c r="B242" s="30">
        <v>14</v>
      </c>
      <c r="C242" s="30">
        <v>436</v>
      </c>
      <c r="D242" s="30">
        <f t="shared" si="7"/>
        <v>2075</v>
      </c>
      <c r="E242" s="28">
        <v>727</v>
      </c>
      <c r="F242" s="28">
        <f>1119-E241</f>
        <v>68</v>
      </c>
      <c r="G242" s="31" t="s">
        <v>584</v>
      </c>
    </row>
    <row r="243" spans="1:7" ht="18" customHeight="1">
      <c r="A243" s="27" t="s">
        <v>74</v>
      </c>
      <c r="B243" s="30">
        <v>10</v>
      </c>
      <c r="C243" s="30">
        <v>446</v>
      </c>
      <c r="D243" s="30">
        <f t="shared" si="7"/>
        <v>2085</v>
      </c>
      <c r="E243" s="28">
        <v>653</v>
      </c>
      <c r="F243" s="28"/>
      <c r="G243" s="31"/>
    </row>
    <row r="244" spans="1:7" ht="18" customHeight="1">
      <c r="A244" s="27" t="s">
        <v>75</v>
      </c>
      <c r="B244" s="30">
        <v>10</v>
      </c>
      <c r="C244" s="30">
        <v>456</v>
      </c>
      <c r="D244" s="30">
        <f t="shared" si="7"/>
        <v>2095</v>
      </c>
      <c r="E244" s="28">
        <v>576</v>
      </c>
      <c r="F244" s="28">
        <f>700-E243</f>
        <v>47</v>
      </c>
      <c r="G244" s="31" t="s">
        <v>585</v>
      </c>
    </row>
    <row r="245" spans="1:7" ht="18" customHeight="1">
      <c r="A245" s="51" t="s">
        <v>76</v>
      </c>
      <c r="B245" s="30">
        <v>9</v>
      </c>
      <c r="C245" s="30">
        <v>465</v>
      </c>
      <c r="D245" s="30">
        <f t="shared" si="7"/>
        <v>2104</v>
      </c>
      <c r="E245" s="28">
        <v>525</v>
      </c>
      <c r="F245" s="28"/>
      <c r="G245" s="31"/>
    </row>
    <row r="246" spans="1:7" ht="18" customHeight="1">
      <c r="A246" s="27" t="s">
        <v>595</v>
      </c>
      <c r="B246" s="30">
        <v>5</v>
      </c>
      <c r="C246" s="30">
        <v>470</v>
      </c>
      <c r="D246" s="30">
        <f t="shared" si="7"/>
        <v>2109</v>
      </c>
      <c r="E246" s="28">
        <v>493</v>
      </c>
      <c r="F246" s="28"/>
      <c r="G246" s="31"/>
    </row>
    <row r="247" spans="1:7" ht="18" customHeight="1">
      <c r="A247" s="27" t="s">
        <v>596</v>
      </c>
      <c r="B247" s="30">
        <v>4</v>
      </c>
      <c r="C247" s="30">
        <v>474</v>
      </c>
      <c r="D247" s="30">
        <f t="shared" si="7"/>
        <v>2113</v>
      </c>
      <c r="E247" s="28">
        <v>512</v>
      </c>
      <c r="F247" s="28">
        <f>E247-E246</f>
        <v>19</v>
      </c>
      <c r="G247" s="31"/>
    </row>
    <row r="248" spans="1:7" ht="18" customHeight="1">
      <c r="A248" s="27" t="s">
        <v>597</v>
      </c>
      <c r="B248" s="30">
        <v>11</v>
      </c>
      <c r="C248" s="30">
        <v>485</v>
      </c>
      <c r="D248" s="30">
        <f t="shared" si="7"/>
        <v>2124</v>
      </c>
      <c r="E248" s="28">
        <v>497</v>
      </c>
      <c r="F248" s="28">
        <v>60</v>
      </c>
      <c r="G248" s="31" t="s">
        <v>605</v>
      </c>
    </row>
    <row r="249" spans="1:7" ht="18" customHeight="1">
      <c r="A249" s="27" t="s">
        <v>598</v>
      </c>
      <c r="B249" s="30">
        <v>4</v>
      </c>
      <c r="C249" s="30">
        <v>489</v>
      </c>
      <c r="D249" s="30">
        <f t="shared" si="7"/>
        <v>2128</v>
      </c>
      <c r="E249" s="28">
        <v>736</v>
      </c>
      <c r="F249" s="28">
        <f>E249-E248</f>
        <v>239</v>
      </c>
      <c r="G249" s="67"/>
    </row>
    <row r="250" spans="1:7" ht="18" customHeight="1">
      <c r="A250" s="27" t="s">
        <v>599</v>
      </c>
      <c r="B250" s="30">
        <v>2</v>
      </c>
      <c r="C250" s="30">
        <v>491</v>
      </c>
      <c r="D250" s="30">
        <f t="shared" si="7"/>
        <v>2130</v>
      </c>
      <c r="E250" s="28">
        <v>816</v>
      </c>
      <c r="F250" s="28">
        <f>E250-E249</f>
        <v>80</v>
      </c>
      <c r="G250" s="67" t="s">
        <v>606</v>
      </c>
    </row>
    <row r="251" spans="1:7" ht="18" customHeight="1">
      <c r="A251" s="27" t="s">
        <v>598</v>
      </c>
      <c r="B251" s="30">
        <v>2</v>
      </c>
      <c r="C251" s="30">
        <v>493</v>
      </c>
      <c r="D251" s="30">
        <f t="shared" si="7"/>
        <v>2132</v>
      </c>
      <c r="E251" s="28">
        <v>736</v>
      </c>
      <c r="F251" s="28"/>
      <c r="G251" s="31"/>
    </row>
    <row r="252" spans="1:7" ht="18" customHeight="1">
      <c r="A252" s="27" t="s">
        <v>600</v>
      </c>
      <c r="B252" s="30">
        <v>8</v>
      </c>
      <c r="C252" s="30">
        <v>501</v>
      </c>
      <c r="D252" s="30">
        <f t="shared" si="7"/>
        <v>2140</v>
      </c>
      <c r="E252" s="28">
        <v>471</v>
      </c>
      <c r="F252" s="28"/>
      <c r="G252" s="67"/>
    </row>
    <row r="253" spans="1:7" ht="18" customHeight="1">
      <c r="A253" s="27" t="s">
        <v>601</v>
      </c>
      <c r="B253" s="30">
        <v>10</v>
      </c>
      <c r="C253" s="30">
        <v>511</v>
      </c>
      <c r="D253" s="30">
        <f t="shared" si="7"/>
        <v>2150</v>
      </c>
      <c r="E253" s="28">
        <v>350</v>
      </c>
      <c r="F253" s="28"/>
      <c r="G253" s="67"/>
    </row>
    <row r="254" spans="1:7" ht="18" customHeight="1">
      <c r="A254" s="27" t="s">
        <v>602</v>
      </c>
      <c r="B254" s="30">
        <v>7</v>
      </c>
      <c r="C254" s="30">
        <v>518</v>
      </c>
      <c r="D254" s="30">
        <f t="shared" si="7"/>
        <v>2157</v>
      </c>
      <c r="E254" s="28">
        <v>323</v>
      </c>
      <c r="F254" s="28"/>
      <c r="G254" s="67"/>
    </row>
    <row r="255" spans="1:7" ht="18" customHeight="1">
      <c r="A255" s="27" t="s">
        <v>603</v>
      </c>
      <c r="B255" s="30">
        <v>8</v>
      </c>
      <c r="C255" s="30">
        <v>526</v>
      </c>
      <c r="D255" s="30">
        <f t="shared" si="7"/>
        <v>2165</v>
      </c>
      <c r="E255" s="28">
        <v>313</v>
      </c>
      <c r="F255" s="28"/>
      <c r="G255" s="67"/>
    </row>
    <row r="256" spans="1:7" ht="18" customHeight="1" thickBot="1">
      <c r="A256" s="27" t="s">
        <v>79</v>
      </c>
      <c r="B256" s="30">
        <v>5</v>
      </c>
      <c r="C256" s="30">
        <v>531</v>
      </c>
      <c r="D256" s="30">
        <f t="shared" si="7"/>
        <v>2170</v>
      </c>
      <c r="E256" s="28">
        <v>308</v>
      </c>
      <c r="F256" s="28"/>
      <c r="G256" s="67" t="s">
        <v>612</v>
      </c>
    </row>
    <row r="257" spans="1:7" ht="18" customHeight="1" thickBot="1">
      <c r="A257" s="32" t="s">
        <v>198</v>
      </c>
      <c r="B257" s="33"/>
      <c r="C257" s="34" t="s">
        <v>604</v>
      </c>
      <c r="D257" s="35"/>
      <c r="E257" s="36">
        <f>531/5</f>
        <v>106.2</v>
      </c>
      <c r="F257" s="37" t="s">
        <v>184</v>
      </c>
      <c r="G257" s="38"/>
    </row>
    <row r="258" spans="1:7" ht="12" customHeight="1" thickBot="1">
      <c r="A258" s="18"/>
      <c r="B258" s="19"/>
      <c r="C258" s="20"/>
      <c r="D258" s="20"/>
      <c r="E258" s="21"/>
      <c r="F258" s="21"/>
      <c r="G258" s="9"/>
    </row>
    <row r="259" spans="1:7" ht="18" customHeight="1" thickBot="1">
      <c r="A259" s="22" t="s">
        <v>199</v>
      </c>
      <c r="B259" s="23" t="s">
        <v>107</v>
      </c>
      <c r="C259" s="24"/>
      <c r="D259" s="25"/>
      <c r="E259" s="24"/>
      <c r="F259" s="24"/>
      <c r="G259" s="26" t="s">
        <v>105</v>
      </c>
    </row>
    <row r="260" spans="1:7" ht="18" customHeight="1">
      <c r="A260" s="27" t="s">
        <v>79</v>
      </c>
      <c r="B260" s="30"/>
      <c r="C260" s="30">
        <v>0</v>
      </c>
      <c r="D260" s="30">
        <v>2170</v>
      </c>
      <c r="E260" s="28">
        <v>307</v>
      </c>
      <c r="F260" s="28"/>
      <c r="G260" s="31"/>
    </row>
    <row r="261" spans="1:7" ht="18" customHeight="1">
      <c r="A261" s="27" t="s">
        <v>80</v>
      </c>
      <c r="B261" s="30">
        <v>9</v>
      </c>
      <c r="C261" s="30">
        <v>9</v>
      </c>
      <c r="D261" s="30">
        <f>$D$260+C261</f>
        <v>2179</v>
      </c>
      <c r="E261" s="28">
        <v>269</v>
      </c>
      <c r="F261" s="28">
        <v>85</v>
      </c>
      <c r="G261" s="31"/>
    </row>
    <row r="262" spans="1:7" ht="18" customHeight="1">
      <c r="A262" s="27" t="s">
        <v>464</v>
      </c>
      <c r="B262" s="30">
        <v>3</v>
      </c>
      <c r="C262" s="30">
        <v>12</v>
      </c>
      <c r="D262" s="30">
        <f aca="true" t="shared" si="9" ref="D262:D292">$D$260+C262</f>
        <v>2182</v>
      </c>
      <c r="E262" s="28">
        <v>262</v>
      </c>
      <c r="F262" s="28">
        <v>60</v>
      </c>
      <c r="G262" s="31"/>
    </row>
    <row r="263" spans="1:7" ht="18" customHeight="1">
      <c r="A263" s="27" t="s">
        <v>81</v>
      </c>
      <c r="B263" s="30">
        <v>5</v>
      </c>
      <c r="C263" s="30">
        <v>17</v>
      </c>
      <c r="D263" s="30">
        <f t="shared" si="9"/>
        <v>2187</v>
      </c>
      <c r="E263" s="28">
        <v>534</v>
      </c>
      <c r="F263" s="28">
        <v>352</v>
      </c>
      <c r="G263" s="31"/>
    </row>
    <row r="264" spans="1:7" ht="18" customHeight="1">
      <c r="A264" s="27" t="s">
        <v>82</v>
      </c>
      <c r="B264" s="30">
        <v>7</v>
      </c>
      <c r="C264" s="30">
        <v>24</v>
      </c>
      <c r="D264" s="30">
        <f t="shared" si="9"/>
        <v>2194</v>
      </c>
      <c r="E264" s="28">
        <v>880</v>
      </c>
      <c r="F264" s="28">
        <v>443</v>
      </c>
      <c r="G264" s="31" t="s">
        <v>619</v>
      </c>
    </row>
    <row r="265" spans="1:7" ht="18" customHeight="1">
      <c r="A265" s="27" t="s">
        <v>83</v>
      </c>
      <c r="B265" s="30">
        <v>8</v>
      </c>
      <c r="C265" s="30">
        <v>32</v>
      </c>
      <c r="D265" s="30">
        <f t="shared" si="9"/>
        <v>2202</v>
      </c>
      <c r="E265" s="28">
        <v>767</v>
      </c>
      <c r="F265" s="28">
        <f>935-E264</f>
        <v>55</v>
      </c>
      <c r="G265" s="31" t="s">
        <v>620</v>
      </c>
    </row>
    <row r="266" spans="1:7" ht="18" customHeight="1">
      <c r="A266" s="27" t="s">
        <v>84</v>
      </c>
      <c r="B266" s="30">
        <v>7</v>
      </c>
      <c r="C266" s="30">
        <v>39</v>
      </c>
      <c r="D266" s="30">
        <f t="shared" si="9"/>
        <v>2209</v>
      </c>
      <c r="E266" s="28">
        <v>781</v>
      </c>
      <c r="F266" s="28">
        <v>44</v>
      </c>
      <c r="G266" s="31"/>
    </row>
    <row r="267" spans="1:7" ht="18" customHeight="1">
      <c r="A267" s="27" t="s">
        <v>85</v>
      </c>
      <c r="B267" s="30">
        <v>12</v>
      </c>
      <c r="C267" s="30">
        <v>51</v>
      </c>
      <c r="D267" s="30">
        <f t="shared" si="9"/>
        <v>2221</v>
      </c>
      <c r="E267" s="28">
        <v>880</v>
      </c>
      <c r="F267" s="28">
        <f>954-E266</f>
        <v>173</v>
      </c>
      <c r="G267" s="31"/>
    </row>
    <row r="268" spans="1:7" ht="18" customHeight="1">
      <c r="A268" s="27" t="s">
        <v>86</v>
      </c>
      <c r="B268" s="30">
        <v>6</v>
      </c>
      <c r="C268" s="30">
        <v>57</v>
      </c>
      <c r="D268" s="30">
        <f t="shared" si="9"/>
        <v>2227</v>
      </c>
      <c r="E268" s="28">
        <v>952</v>
      </c>
      <c r="F268" s="28">
        <f>E268-E267</f>
        <v>72</v>
      </c>
      <c r="G268" s="31"/>
    </row>
    <row r="269" spans="1:7" ht="18" customHeight="1">
      <c r="A269" s="49" t="s">
        <v>87</v>
      </c>
      <c r="B269" s="30">
        <v>10</v>
      </c>
      <c r="C269" s="30">
        <v>67</v>
      </c>
      <c r="D269" s="30">
        <f t="shared" si="9"/>
        <v>2237</v>
      </c>
      <c r="E269" s="28">
        <v>585</v>
      </c>
      <c r="F269" s="28">
        <v>45</v>
      </c>
      <c r="G269" s="31"/>
    </row>
    <row r="270" spans="1:7" ht="18" customHeight="1">
      <c r="A270" s="27" t="s">
        <v>88</v>
      </c>
      <c r="B270" s="30">
        <v>5</v>
      </c>
      <c r="C270" s="30">
        <v>72</v>
      </c>
      <c r="D270" s="30">
        <f t="shared" si="9"/>
        <v>2242</v>
      </c>
      <c r="E270" s="28">
        <v>509</v>
      </c>
      <c r="F270" s="28"/>
      <c r="G270" s="31"/>
    </row>
    <row r="271" spans="1:7" ht="18" customHeight="1">
      <c r="A271" s="27" t="s">
        <v>89</v>
      </c>
      <c r="B271" s="30">
        <v>8</v>
      </c>
      <c r="C271" s="30">
        <v>80</v>
      </c>
      <c r="D271" s="30">
        <f t="shared" si="9"/>
        <v>2250</v>
      </c>
      <c r="E271" s="28">
        <v>541</v>
      </c>
      <c r="F271" s="28">
        <v>82</v>
      </c>
      <c r="G271" s="31"/>
    </row>
    <row r="272" spans="1:7" ht="18" customHeight="1">
      <c r="A272" s="27" t="s">
        <v>90</v>
      </c>
      <c r="B272" s="30">
        <v>8</v>
      </c>
      <c r="C272" s="30">
        <v>88</v>
      </c>
      <c r="D272" s="30">
        <f t="shared" si="9"/>
        <v>2258</v>
      </c>
      <c r="E272" s="28">
        <v>673</v>
      </c>
      <c r="F272" s="28">
        <f>689-E271</f>
        <v>148</v>
      </c>
      <c r="G272" s="31"/>
    </row>
    <row r="273" spans="1:7" ht="18" customHeight="1">
      <c r="A273" s="27" t="s">
        <v>91</v>
      </c>
      <c r="B273" s="30">
        <v>7</v>
      </c>
      <c r="C273" s="30">
        <v>95</v>
      </c>
      <c r="D273" s="30">
        <f t="shared" si="9"/>
        <v>2265</v>
      </c>
      <c r="E273" s="28">
        <v>644</v>
      </c>
      <c r="F273" s="28"/>
      <c r="G273" s="31"/>
    </row>
    <row r="274" spans="1:7" ht="18" customHeight="1">
      <c r="A274" s="27" t="s">
        <v>92</v>
      </c>
      <c r="B274" s="30">
        <v>2</v>
      </c>
      <c r="C274" s="30">
        <v>97</v>
      </c>
      <c r="D274" s="30">
        <f t="shared" si="9"/>
        <v>2267</v>
      </c>
      <c r="E274" s="28">
        <v>636</v>
      </c>
      <c r="F274" s="28">
        <v>50</v>
      </c>
      <c r="G274" s="31"/>
    </row>
    <row r="275" spans="1:7" ht="18" customHeight="1">
      <c r="A275" s="27" t="s">
        <v>93</v>
      </c>
      <c r="B275" s="30">
        <v>1</v>
      </c>
      <c r="C275" s="30">
        <v>98</v>
      </c>
      <c r="D275" s="30">
        <f t="shared" si="9"/>
        <v>2268</v>
      </c>
      <c r="E275" s="28">
        <v>639</v>
      </c>
      <c r="F275" s="28">
        <f>E275-E274</f>
        <v>3</v>
      </c>
      <c r="G275" s="31"/>
    </row>
    <row r="276" spans="1:7" ht="18" customHeight="1">
      <c r="A276" s="27" t="s">
        <v>94</v>
      </c>
      <c r="B276" s="30">
        <v>2</v>
      </c>
      <c r="C276" s="30">
        <v>100</v>
      </c>
      <c r="D276" s="30">
        <f t="shared" si="9"/>
        <v>2270</v>
      </c>
      <c r="E276" s="28">
        <v>620</v>
      </c>
      <c r="F276" s="28">
        <v>120</v>
      </c>
      <c r="G276" s="31"/>
    </row>
    <row r="277" spans="1:7" ht="18" customHeight="1">
      <c r="A277" s="27" t="s">
        <v>95</v>
      </c>
      <c r="B277" s="30">
        <v>12</v>
      </c>
      <c r="C277" s="30">
        <v>112</v>
      </c>
      <c r="D277" s="30">
        <f t="shared" si="9"/>
        <v>2282</v>
      </c>
      <c r="E277" s="28">
        <v>623</v>
      </c>
      <c r="F277" s="28">
        <v>20</v>
      </c>
      <c r="G277" s="31"/>
    </row>
    <row r="278" spans="1:7" ht="18" customHeight="1">
      <c r="A278" s="27" t="s">
        <v>96</v>
      </c>
      <c r="B278" s="30">
        <v>6</v>
      </c>
      <c r="C278" s="30">
        <v>118</v>
      </c>
      <c r="D278" s="30">
        <f t="shared" si="9"/>
        <v>2288</v>
      </c>
      <c r="E278" s="28">
        <v>698</v>
      </c>
      <c r="F278" s="28">
        <f>E278-E277</f>
        <v>75</v>
      </c>
      <c r="G278" s="31"/>
    </row>
    <row r="279" spans="1:7" ht="18" customHeight="1">
      <c r="A279" s="27" t="s">
        <v>97</v>
      </c>
      <c r="B279" s="30">
        <v>7</v>
      </c>
      <c r="C279" s="30">
        <v>125</v>
      </c>
      <c r="D279" s="30">
        <f t="shared" si="9"/>
        <v>2295</v>
      </c>
      <c r="E279" s="28">
        <v>611</v>
      </c>
      <c r="F279" s="28"/>
      <c r="G279" s="31"/>
    </row>
    <row r="280" spans="1:7" ht="18" customHeight="1">
      <c r="A280" s="27" t="s">
        <v>98</v>
      </c>
      <c r="B280" s="30">
        <v>15</v>
      </c>
      <c r="C280" s="30">
        <v>140</v>
      </c>
      <c r="D280" s="30">
        <f t="shared" si="9"/>
        <v>2310</v>
      </c>
      <c r="E280" s="28">
        <v>495</v>
      </c>
      <c r="F280" s="28"/>
      <c r="G280" s="31"/>
    </row>
    <row r="281" spans="1:7" ht="18" customHeight="1">
      <c r="A281" s="56" t="s">
        <v>99</v>
      </c>
      <c r="B281" s="30">
        <v>13</v>
      </c>
      <c r="C281" s="30">
        <v>153</v>
      </c>
      <c r="D281" s="30">
        <f t="shared" si="9"/>
        <v>2323</v>
      </c>
      <c r="E281" s="28">
        <v>767</v>
      </c>
      <c r="F281" s="28">
        <v>483</v>
      </c>
      <c r="G281" s="31" t="s">
        <v>542</v>
      </c>
    </row>
    <row r="282" spans="1:7" ht="18" customHeight="1">
      <c r="A282" s="56" t="s">
        <v>100</v>
      </c>
      <c r="B282" s="30">
        <v>11</v>
      </c>
      <c r="C282" s="30">
        <v>164</v>
      </c>
      <c r="D282" s="30">
        <f t="shared" si="9"/>
        <v>2334</v>
      </c>
      <c r="E282" s="28">
        <v>440</v>
      </c>
      <c r="F282" s="28">
        <v>123</v>
      </c>
      <c r="G282" s="31" t="s">
        <v>641</v>
      </c>
    </row>
    <row r="283" spans="1:7" ht="18" customHeight="1">
      <c r="A283" s="27" t="s">
        <v>101</v>
      </c>
      <c r="B283" s="30">
        <v>1</v>
      </c>
      <c r="C283" s="30">
        <v>165</v>
      </c>
      <c r="D283" s="30">
        <f t="shared" si="9"/>
        <v>2335</v>
      </c>
      <c r="E283" s="28">
        <v>361</v>
      </c>
      <c r="F283" s="28"/>
      <c r="G283" s="31"/>
    </row>
    <row r="284" spans="1:7" ht="18" customHeight="1">
      <c r="A284" s="27" t="s">
        <v>102</v>
      </c>
      <c r="B284" s="30">
        <v>8</v>
      </c>
      <c r="C284" s="30">
        <v>173</v>
      </c>
      <c r="D284" s="30">
        <f t="shared" si="9"/>
        <v>2343</v>
      </c>
      <c r="E284" s="28">
        <v>161</v>
      </c>
      <c r="F284" s="28"/>
      <c r="G284" s="31"/>
    </row>
    <row r="285" spans="1:7" ht="18" customHeight="1">
      <c r="A285" s="27" t="s">
        <v>465</v>
      </c>
      <c r="B285" s="30">
        <v>7</v>
      </c>
      <c r="C285" s="30">
        <v>180</v>
      </c>
      <c r="D285" s="30">
        <f t="shared" si="9"/>
        <v>2350</v>
      </c>
      <c r="E285" s="28">
        <v>532</v>
      </c>
      <c r="F285" s="28">
        <f>546-E284</f>
        <v>385</v>
      </c>
      <c r="G285" s="31" t="s">
        <v>642</v>
      </c>
    </row>
    <row r="286" spans="1:7" ht="18" customHeight="1">
      <c r="A286" s="27" t="s">
        <v>466</v>
      </c>
      <c r="B286" s="30">
        <v>5</v>
      </c>
      <c r="C286" s="30">
        <v>185</v>
      </c>
      <c r="D286" s="30">
        <f t="shared" si="9"/>
        <v>2355</v>
      </c>
      <c r="E286" s="28">
        <v>475</v>
      </c>
      <c r="F286" s="28"/>
      <c r="G286" s="31"/>
    </row>
    <row r="287" spans="1:7" ht="18" customHeight="1">
      <c r="A287" s="27" t="s">
        <v>467</v>
      </c>
      <c r="B287" s="30">
        <v>6</v>
      </c>
      <c r="C287" s="30">
        <v>191</v>
      </c>
      <c r="D287" s="30">
        <f t="shared" si="9"/>
        <v>2361</v>
      </c>
      <c r="E287" s="28">
        <v>239</v>
      </c>
      <c r="F287" s="28"/>
      <c r="G287" s="31"/>
    </row>
    <row r="288" spans="1:7" ht="18" customHeight="1">
      <c r="A288" s="27" t="s">
        <v>468</v>
      </c>
      <c r="B288" s="30">
        <v>3</v>
      </c>
      <c r="C288" s="30">
        <v>194</v>
      </c>
      <c r="D288" s="30">
        <f t="shared" si="9"/>
        <v>2364</v>
      </c>
      <c r="E288" s="28">
        <v>200</v>
      </c>
      <c r="F288" s="28"/>
      <c r="G288" s="31"/>
    </row>
    <row r="289" spans="1:7" ht="18" customHeight="1">
      <c r="A289" s="27" t="s">
        <v>469</v>
      </c>
      <c r="B289" s="30">
        <v>3</v>
      </c>
      <c r="C289" s="30">
        <v>197</v>
      </c>
      <c r="D289" s="30">
        <f t="shared" si="9"/>
        <v>2367</v>
      </c>
      <c r="E289" s="28">
        <v>158</v>
      </c>
      <c r="F289" s="28"/>
      <c r="G289" s="31"/>
    </row>
    <row r="290" spans="1:7" ht="18" customHeight="1">
      <c r="A290" s="27" t="s">
        <v>470</v>
      </c>
      <c r="B290" s="30">
        <v>3</v>
      </c>
      <c r="C290" s="30">
        <v>200</v>
      </c>
      <c r="D290" s="30">
        <f t="shared" si="9"/>
        <v>2370</v>
      </c>
      <c r="E290" s="28">
        <v>192</v>
      </c>
      <c r="F290" s="28">
        <f>E290-E289</f>
        <v>34</v>
      </c>
      <c r="G290" s="31"/>
    </row>
    <row r="291" spans="1:7" ht="18" customHeight="1">
      <c r="A291" s="27" t="s">
        <v>471</v>
      </c>
      <c r="B291" s="30">
        <v>5</v>
      </c>
      <c r="C291" s="30">
        <v>205</v>
      </c>
      <c r="D291" s="30">
        <f t="shared" si="9"/>
        <v>2375</v>
      </c>
      <c r="E291" s="28">
        <v>392</v>
      </c>
      <c r="F291" s="28">
        <v>225</v>
      </c>
      <c r="G291" s="31" t="s">
        <v>643</v>
      </c>
    </row>
    <row r="292" spans="1:7" ht="18" customHeight="1" thickBot="1">
      <c r="A292" s="52" t="s">
        <v>472</v>
      </c>
      <c r="B292" s="30">
        <v>10</v>
      </c>
      <c r="C292" s="30">
        <v>215</v>
      </c>
      <c r="D292" s="30">
        <f t="shared" si="9"/>
        <v>2385</v>
      </c>
      <c r="E292" s="28">
        <v>200</v>
      </c>
      <c r="F292" s="28">
        <v>61</v>
      </c>
      <c r="G292" s="67" t="s">
        <v>644</v>
      </c>
    </row>
    <row r="293" spans="1:7" ht="18" customHeight="1" thickBot="1">
      <c r="A293" s="32" t="s">
        <v>103</v>
      </c>
      <c r="B293" s="33"/>
      <c r="C293" s="34" t="s">
        <v>473</v>
      </c>
      <c r="D293" s="35"/>
      <c r="E293" s="36">
        <f>215/2</f>
        <v>107.5</v>
      </c>
      <c r="F293" s="37" t="s">
        <v>184</v>
      </c>
      <c r="G293" s="38"/>
    </row>
    <row r="294" spans="1:7" ht="12" customHeight="1" thickBot="1">
      <c r="A294" s="18"/>
      <c r="B294" s="19"/>
      <c r="C294" s="20"/>
      <c r="D294" s="20"/>
      <c r="E294" s="21"/>
      <c r="F294" s="21"/>
      <c r="G294" s="9"/>
    </row>
    <row r="295" spans="1:7" ht="18" customHeight="1" thickBot="1">
      <c r="A295" s="22" t="s">
        <v>200</v>
      </c>
      <c r="B295" s="23" t="s">
        <v>108</v>
      </c>
      <c r="C295" s="24"/>
      <c r="D295" s="25"/>
      <c r="E295" s="24"/>
      <c r="F295" s="24"/>
      <c r="G295" s="26" t="s">
        <v>106</v>
      </c>
    </row>
    <row r="296" spans="1:7" ht="18" customHeight="1">
      <c r="A296" s="52" t="s">
        <v>472</v>
      </c>
      <c r="B296" s="30"/>
      <c r="C296" s="30">
        <v>0</v>
      </c>
      <c r="D296" s="30">
        <v>2385</v>
      </c>
      <c r="E296" s="28">
        <v>200</v>
      </c>
      <c r="F296" s="28"/>
      <c r="G296" s="31"/>
    </row>
    <row r="297" spans="1:7" ht="18" customHeight="1">
      <c r="A297" s="27" t="s">
        <v>474</v>
      </c>
      <c r="B297" s="30">
        <v>7</v>
      </c>
      <c r="C297" s="30">
        <v>7</v>
      </c>
      <c r="D297" s="30">
        <f>$D$296+C297</f>
        <v>2392</v>
      </c>
      <c r="E297" s="28">
        <v>172</v>
      </c>
      <c r="F297" s="28"/>
      <c r="G297" s="31"/>
    </row>
    <row r="298" spans="1:7" ht="18" customHeight="1">
      <c r="A298" s="27" t="s">
        <v>475</v>
      </c>
      <c r="B298" s="30">
        <v>17</v>
      </c>
      <c r="C298" s="30">
        <v>24</v>
      </c>
      <c r="D298" s="30">
        <f aca="true" t="shared" si="10" ref="D298:D345">$D$296+C298</f>
        <v>2409</v>
      </c>
      <c r="E298" s="28">
        <v>66</v>
      </c>
      <c r="F298" s="28"/>
      <c r="G298" s="31"/>
    </row>
    <row r="299" spans="1:7" ht="18" customHeight="1">
      <c r="A299" s="27" t="s">
        <v>476</v>
      </c>
      <c r="B299" s="30">
        <v>3</v>
      </c>
      <c r="C299" s="30">
        <v>27</v>
      </c>
      <c r="D299" s="30">
        <f t="shared" si="10"/>
        <v>2412</v>
      </c>
      <c r="E299" s="28">
        <v>104</v>
      </c>
      <c r="F299" s="28">
        <v>254</v>
      </c>
      <c r="G299" s="31" t="s">
        <v>542</v>
      </c>
    </row>
    <row r="300" spans="1:7" ht="18" customHeight="1">
      <c r="A300" s="56" t="s">
        <v>477</v>
      </c>
      <c r="B300" s="30">
        <v>7</v>
      </c>
      <c r="C300" s="30">
        <v>34</v>
      </c>
      <c r="D300" s="30">
        <f t="shared" si="10"/>
        <v>2419</v>
      </c>
      <c r="E300" s="28">
        <v>234</v>
      </c>
      <c r="F300" s="28">
        <f>E300-E299</f>
        <v>130</v>
      </c>
      <c r="G300" s="31"/>
    </row>
    <row r="301" spans="1:7" ht="18" customHeight="1">
      <c r="A301" s="27" t="s">
        <v>478</v>
      </c>
      <c r="B301" s="30">
        <v>9</v>
      </c>
      <c r="C301" s="30">
        <v>43</v>
      </c>
      <c r="D301" s="30">
        <f t="shared" si="10"/>
        <v>2428</v>
      </c>
      <c r="E301" s="28">
        <v>79</v>
      </c>
      <c r="F301" s="28"/>
      <c r="G301" s="31"/>
    </row>
    <row r="302" spans="1:7" ht="18" customHeight="1">
      <c r="A302" s="52" t="s">
        <v>479</v>
      </c>
      <c r="B302" s="30">
        <v>11</v>
      </c>
      <c r="C302" s="30">
        <v>54</v>
      </c>
      <c r="D302" s="30">
        <f t="shared" si="10"/>
        <v>2439</v>
      </c>
      <c r="E302" s="28">
        <v>86</v>
      </c>
      <c r="F302" s="28">
        <v>100</v>
      </c>
      <c r="G302" s="31"/>
    </row>
    <row r="303" spans="1:7" ht="18" customHeight="1">
      <c r="A303" s="27" t="s">
        <v>480</v>
      </c>
      <c r="B303" s="30">
        <v>5</v>
      </c>
      <c r="C303" s="30">
        <v>59</v>
      </c>
      <c r="D303" s="30">
        <f t="shared" si="10"/>
        <v>2444</v>
      </c>
      <c r="E303" s="28">
        <v>6</v>
      </c>
      <c r="F303" s="28"/>
      <c r="G303" s="31"/>
    </row>
    <row r="304" spans="1:7" ht="18" customHeight="1">
      <c r="A304" s="27" t="s">
        <v>481</v>
      </c>
      <c r="B304" s="30">
        <v>15</v>
      </c>
      <c r="C304" s="30">
        <v>74</v>
      </c>
      <c r="D304" s="30">
        <f t="shared" si="10"/>
        <v>2459</v>
      </c>
      <c r="E304" s="28">
        <v>6</v>
      </c>
      <c r="F304" s="28">
        <v>60</v>
      </c>
      <c r="G304" s="31"/>
    </row>
    <row r="305" spans="1:7" ht="18" customHeight="1">
      <c r="A305" s="27" t="s">
        <v>482</v>
      </c>
      <c r="B305" s="30">
        <v>16</v>
      </c>
      <c r="C305" s="30">
        <v>90</v>
      </c>
      <c r="D305" s="30">
        <f t="shared" si="10"/>
        <v>2475</v>
      </c>
      <c r="E305" s="28">
        <v>24</v>
      </c>
      <c r="F305" s="28">
        <v>35</v>
      </c>
      <c r="G305" s="31"/>
    </row>
    <row r="306" spans="1:7" ht="18" customHeight="1">
      <c r="A306" s="27" t="s">
        <v>483</v>
      </c>
      <c r="B306" s="30">
        <v>32</v>
      </c>
      <c r="C306" s="30">
        <v>122</v>
      </c>
      <c r="D306" s="30">
        <f t="shared" si="10"/>
        <v>2507</v>
      </c>
      <c r="E306" s="28">
        <v>4</v>
      </c>
      <c r="F306" s="28">
        <v>35</v>
      </c>
      <c r="G306" s="31"/>
    </row>
    <row r="307" spans="1:7" ht="18" customHeight="1">
      <c r="A307" s="27" t="s">
        <v>484</v>
      </c>
      <c r="B307" s="30">
        <v>12</v>
      </c>
      <c r="C307" s="30">
        <v>134</v>
      </c>
      <c r="D307" s="30">
        <f t="shared" si="10"/>
        <v>2519</v>
      </c>
      <c r="E307" s="28">
        <v>3</v>
      </c>
      <c r="F307" s="28">
        <v>45</v>
      </c>
      <c r="G307" s="31" t="s">
        <v>377</v>
      </c>
    </row>
    <row r="308" spans="1:7" ht="18" customHeight="1">
      <c r="A308" s="27" t="s">
        <v>485</v>
      </c>
      <c r="B308" s="30">
        <v>2</v>
      </c>
      <c r="C308" s="30">
        <v>136</v>
      </c>
      <c r="D308" s="30">
        <f t="shared" si="10"/>
        <v>2521</v>
      </c>
      <c r="E308" s="28">
        <v>6</v>
      </c>
      <c r="F308" s="28">
        <f>E308-E307</f>
        <v>3</v>
      </c>
      <c r="G308" s="31"/>
    </row>
    <row r="309" spans="1:7" ht="18" customHeight="1">
      <c r="A309" s="27" t="s">
        <v>486</v>
      </c>
      <c r="B309" s="30">
        <v>10</v>
      </c>
      <c r="C309" s="30">
        <v>146</v>
      </c>
      <c r="D309" s="30">
        <f t="shared" si="10"/>
        <v>2531</v>
      </c>
      <c r="E309" s="28">
        <v>13</v>
      </c>
      <c r="F309" s="28">
        <f>E309-E308</f>
        <v>7</v>
      </c>
      <c r="G309" s="31">
        <v>55</v>
      </c>
    </row>
    <row r="310" spans="1:7" ht="18" customHeight="1">
      <c r="A310" s="27" t="s">
        <v>487</v>
      </c>
      <c r="B310" s="30">
        <v>7</v>
      </c>
      <c r="C310" s="30">
        <v>153</v>
      </c>
      <c r="D310" s="30">
        <f t="shared" si="10"/>
        <v>2538</v>
      </c>
      <c r="E310" s="28">
        <v>62</v>
      </c>
      <c r="F310" s="28">
        <f>E310-E309</f>
        <v>49</v>
      </c>
      <c r="G310" s="31"/>
    </row>
    <row r="311" spans="1:7" ht="18" customHeight="1">
      <c r="A311" s="27" t="s">
        <v>488</v>
      </c>
      <c r="B311" s="30">
        <v>5</v>
      </c>
      <c r="C311" s="30">
        <v>158</v>
      </c>
      <c r="D311" s="30">
        <f t="shared" si="10"/>
        <v>2543</v>
      </c>
      <c r="E311" s="28">
        <v>58</v>
      </c>
      <c r="F311" s="28">
        <v>45</v>
      </c>
      <c r="G311" s="31"/>
    </row>
    <row r="312" spans="1:7" ht="18" customHeight="1">
      <c r="A312" s="27" t="s">
        <v>489</v>
      </c>
      <c r="B312" s="30">
        <v>5</v>
      </c>
      <c r="C312" s="30">
        <v>163</v>
      </c>
      <c r="D312" s="30">
        <f t="shared" si="10"/>
        <v>2548</v>
      </c>
      <c r="E312" s="28">
        <v>67</v>
      </c>
      <c r="F312" s="28">
        <f>E312-E311</f>
        <v>9</v>
      </c>
      <c r="G312" s="31"/>
    </row>
    <row r="313" spans="1:7" ht="18" customHeight="1">
      <c r="A313" s="27" t="s">
        <v>490</v>
      </c>
      <c r="B313" s="30">
        <v>7</v>
      </c>
      <c r="C313" s="30">
        <v>170</v>
      </c>
      <c r="D313" s="30">
        <f t="shared" si="10"/>
        <v>2555</v>
      </c>
      <c r="E313" s="28">
        <v>49</v>
      </c>
      <c r="F313" s="28"/>
      <c r="G313" s="31"/>
    </row>
    <row r="314" spans="1:7" ht="18" customHeight="1">
      <c r="A314" s="27" t="s">
        <v>491</v>
      </c>
      <c r="B314" s="30">
        <v>5</v>
      </c>
      <c r="C314" s="30">
        <v>175</v>
      </c>
      <c r="D314" s="30">
        <f t="shared" si="10"/>
        <v>2560</v>
      </c>
      <c r="E314" s="28">
        <v>92</v>
      </c>
      <c r="F314" s="28">
        <f>E314-E313</f>
        <v>43</v>
      </c>
      <c r="G314" s="31"/>
    </row>
    <row r="315" spans="1:7" ht="18" customHeight="1">
      <c r="A315" s="27" t="s">
        <v>492</v>
      </c>
      <c r="B315" s="30">
        <v>9</v>
      </c>
      <c r="C315" s="30">
        <v>184</v>
      </c>
      <c r="D315" s="30">
        <f t="shared" si="10"/>
        <v>2569</v>
      </c>
      <c r="E315" s="28">
        <v>49</v>
      </c>
      <c r="F315" s="28"/>
      <c r="G315" s="31"/>
    </row>
    <row r="316" spans="1:7" ht="18" customHeight="1">
      <c r="A316" s="52" t="s">
        <v>493</v>
      </c>
      <c r="B316" s="30">
        <v>21</v>
      </c>
      <c r="C316" s="30">
        <v>205</v>
      </c>
      <c r="D316" s="30">
        <f t="shared" si="10"/>
        <v>2590</v>
      </c>
      <c r="E316" s="28">
        <v>24</v>
      </c>
      <c r="F316" s="28">
        <v>50</v>
      </c>
      <c r="G316" s="31" t="s">
        <v>646</v>
      </c>
    </row>
    <row r="317" spans="1:7" ht="18" customHeight="1">
      <c r="A317" s="27" t="s">
        <v>494</v>
      </c>
      <c r="B317" s="30">
        <v>13</v>
      </c>
      <c r="C317" s="30">
        <v>218</v>
      </c>
      <c r="D317" s="30">
        <f t="shared" si="10"/>
        <v>2603</v>
      </c>
      <c r="E317" s="28">
        <v>106</v>
      </c>
      <c r="F317" s="28">
        <f>E317-E316</f>
        <v>82</v>
      </c>
      <c r="G317" s="31"/>
    </row>
    <row r="318" spans="1:7" ht="18" customHeight="1">
      <c r="A318" s="27" t="s">
        <v>495</v>
      </c>
      <c r="B318" s="30">
        <v>4</v>
      </c>
      <c r="C318" s="30">
        <v>222</v>
      </c>
      <c r="D318" s="30">
        <f t="shared" si="10"/>
        <v>2607</v>
      </c>
      <c r="E318" s="28">
        <v>85</v>
      </c>
      <c r="F318" s="28">
        <v>50</v>
      </c>
      <c r="G318" s="31" t="s">
        <v>647</v>
      </c>
    </row>
    <row r="319" spans="1:7" ht="18" customHeight="1">
      <c r="A319" s="27" t="s">
        <v>496</v>
      </c>
      <c r="B319" s="30">
        <v>14</v>
      </c>
      <c r="C319" s="30">
        <v>236</v>
      </c>
      <c r="D319" s="30">
        <f t="shared" si="10"/>
        <v>2621</v>
      </c>
      <c r="E319" s="28">
        <v>24</v>
      </c>
      <c r="F319" s="28"/>
      <c r="G319" s="31"/>
    </row>
    <row r="320" spans="1:7" ht="18" customHeight="1">
      <c r="A320" s="27" t="s">
        <v>497</v>
      </c>
      <c r="B320" s="30">
        <v>9</v>
      </c>
      <c r="C320" s="30">
        <v>245</v>
      </c>
      <c r="D320" s="30">
        <f t="shared" si="10"/>
        <v>2630</v>
      </c>
      <c r="E320" s="28">
        <v>47</v>
      </c>
      <c r="F320" s="28">
        <v>45</v>
      </c>
      <c r="G320" s="31"/>
    </row>
    <row r="321" spans="1:7" ht="18" customHeight="1">
      <c r="A321" s="49" t="s">
        <v>498</v>
      </c>
      <c r="B321" s="30">
        <v>11</v>
      </c>
      <c r="C321" s="30">
        <v>256</v>
      </c>
      <c r="D321" s="30">
        <f t="shared" si="10"/>
        <v>2641</v>
      </c>
      <c r="E321" s="28">
        <v>71</v>
      </c>
      <c r="F321" s="28">
        <v>38</v>
      </c>
      <c r="G321" s="31"/>
    </row>
    <row r="322" spans="1:7" ht="18" customHeight="1">
      <c r="A322" s="49" t="s">
        <v>499</v>
      </c>
      <c r="B322" s="30">
        <v>26</v>
      </c>
      <c r="C322" s="30">
        <v>282</v>
      </c>
      <c r="D322" s="30">
        <f t="shared" si="10"/>
        <v>2667</v>
      </c>
      <c r="E322" s="28">
        <v>37</v>
      </c>
      <c r="F322" s="28">
        <v>100</v>
      </c>
      <c r="G322" s="31" t="s">
        <v>648</v>
      </c>
    </row>
    <row r="323" spans="1:7" ht="18" customHeight="1">
      <c r="A323" s="27" t="s">
        <v>500</v>
      </c>
      <c r="B323" s="30">
        <v>7</v>
      </c>
      <c r="C323" s="30">
        <v>289</v>
      </c>
      <c r="D323" s="30">
        <f t="shared" si="10"/>
        <v>2674</v>
      </c>
      <c r="E323" s="28">
        <v>73</v>
      </c>
      <c r="F323" s="28">
        <f>E323-E322</f>
        <v>36</v>
      </c>
      <c r="G323" s="31"/>
    </row>
    <row r="324" spans="1:7" ht="18" customHeight="1">
      <c r="A324" s="27" t="s">
        <v>501</v>
      </c>
      <c r="B324" s="30">
        <v>18</v>
      </c>
      <c r="C324" s="30">
        <v>307</v>
      </c>
      <c r="D324" s="30">
        <f t="shared" si="10"/>
        <v>2692</v>
      </c>
      <c r="E324" s="28">
        <v>126</v>
      </c>
      <c r="F324" s="28">
        <f>204-73</f>
        <v>131</v>
      </c>
      <c r="G324" s="31" t="s">
        <v>649</v>
      </c>
    </row>
    <row r="325" spans="1:7" ht="18" customHeight="1">
      <c r="A325" s="27" t="s">
        <v>502</v>
      </c>
      <c r="B325" s="30">
        <v>6</v>
      </c>
      <c r="C325" s="30">
        <v>313</v>
      </c>
      <c r="D325" s="30">
        <f t="shared" si="10"/>
        <v>2698</v>
      </c>
      <c r="E325" s="28">
        <v>337</v>
      </c>
      <c r="F325" s="28">
        <f>E325-E324</f>
        <v>211</v>
      </c>
      <c r="G325" s="31"/>
    </row>
    <row r="326" spans="1:7" ht="18" customHeight="1">
      <c r="A326" s="27" t="s">
        <v>503</v>
      </c>
      <c r="B326" s="30">
        <v>10</v>
      </c>
      <c r="C326" s="30">
        <v>323</v>
      </c>
      <c r="D326" s="30">
        <f t="shared" si="10"/>
        <v>2708</v>
      </c>
      <c r="E326" s="28">
        <v>326</v>
      </c>
      <c r="F326" s="28">
        <v>228</v>
      </c>
      <c r="G326" s="31" t="s">
        <v>650</v>
      </c>
    </row>
    <row r="327" spans="1:7" ht="18" customHeight="1">
      <c r="A327" s="27" t="s">
        <v>504</v>
      </c>
      <c r="B327" s="30">
        <v>11</v>
      </c>
      <c r="C327" s="30">
        <v>334</v>
      </c>
      <c r="D327" s="30">
        <f t="shared" si="10"/>
        <v>2719</v>
      </c>
      <c r="E327" s="28">
        <v>135</v>
      </c>
      <c r="F327" s="28"/>
      <c r="G327" s="31"/>
    </row>
    <row r="328" spans="1:7" ht="18" customHeight="1">
      <c r="A328" s="27" t="s">
        <v>505</v>
      </c>
      <c r="B328" s="30">
        <v>12</v>
      </c>
      <c r="C328" s="30">
        <v>346</v>
      </c>
      <c r="D328" s="30">
        <f t="shared" si="10"/>
        <v>2731</v>
      </c>
      <c r="E328" s="28">
        <v>75</v>
      </c>
      <c r="F328" s="28"/>
      <c r="G328" s="31"/>
    </row>
    <row r="329" spans="1:7" ht="18" customHeight="1">
      <c r="A329" s="27" t="s">
        <v>506</v>
      </c>
      <c r="B329" s="30">
        <v>12</v>
      </c>
      <c r="C329" s="30">
        <v>358</v>
      </c>
      <c r="D329" s="30">
        <f t="shared" si="10"/>
        <v>2743</v>
      </c>
      <c r="E329" s="28">
        <v>78</v>
      </c>
      <c r="F329" s="28">
        <f>152-E328</f>
        <v>77</v>
      </c>
      <c r="G329" s="31" t="s">
        <v>651</v>
      </c>
    </row>
    <row r="330" spans="1:7" ht="18" customHeight="1">
      <c r="A330" s="27" t="s">
        <v>507</v>
      </c>
      <c r="B330" s="30">
        <v>11</v>
      </c>
      <c r="C330" s="30">
        <v>369</v>
      </c>
      <c r="D330" s="30">
        <f t="shared" si="10"/>
        <v>2754</v>
      </c>
      <c r="E330" s="28">
        <v>96</v>
      </c>
      <c r="F330" s="28">
        <f>E330-E329</f>
        <v>18</v>
      </c>
      <c r="G330" s="31"/>
    </row>
    <row r="331" spans="1:7" ht="18" customHeight="1">
      <c r="A331" s="27" t="s">
        <v>508</v>
      </c>
      <c r="B331" s="30">
        <v>5</v>
      </c>
      <c r="C331" s="30">
        <v>374</v>
      </c>
      <c r="D331" s="30">
        <f t="shared" si="10"/>
        <v>2759</v>
      </c>
      <c r="E331" s="28">
        <v>55</v>
      </c>
      <c r="F331" s="28">
        <v>60</v>
      </c>
      <c r="G331" s="31"/>
    </row>
    <row r="332" spans="1:7" ht="18" customHeight="1">
      <c r="A332" s="27" t="s">
        <v>509</v>
      </c>
      <c r="B332" s="30">
        <v>11</v>
      </c>
      <c r="C332" s="30">
        <v>385</v>
      </c>
      <c r="D332" s="30">
        <f t="shared" si="10"/>
        <v>2770</v>
      </c>
      <c r="E332" s="28">
        <v>135</v>
      </c>
      <c r="F332" s="28">
        <f>157-E331</f>
        <v>102</v>
      </c>
      <c r="G332" s="31"/>
    </row>
    <row r="333" spans="1:7" ht="18" customHeight="1">
      <c r="A333" s="27" t="s">
        <v>510</v>
      </c>
      <c r="B333" s="30">
        <v>9</v>
      </c>
      <c r="C333" s="30">
        <v>394</v>
      </c>
      <c r="D333" s="30">
        <f t="shared" si="10"/>
        <v>2779</v>
      </c>
      <c r="E333" s="28">
        <v>90</v>
      </c>
      <c r="F333" s="28"/>
      <c r="G333" s="31"/>
    </row>
    <row r="334" spans="1:7" ht="18" customHeight="1">
      <c r="A334" s="27" t="s">
        <v>511</v>
      </c>
      <c r="B334" s="30">
        <v>4</v>
      </c>
      <c r="C334" s="30">
        <v>398</v>
      </c>
      <c r="D334" s="30">
        <f t="shared" si="10"/>
        <v>2783</v>
      </c>
      <c r="E334" s="28">
        <v>11</v>
      </c>
      <c r="F334" s="28">
        <v>100</v>
      </c>
      <c r="G334" s="31"/>
    </row>
    <row r="335" spans="1:7" ht="18" customHeight="1">
      <c r="A335" s="27" t="s">
        <v>202</v>
      </c>
      <c r="B335" s="30">
        <v>16</v>
      </c>
      <c r="C335" s="30">
        <v>414</v>
      </c>
      <c r="D335" s="30">
        <f t="shared" si="10"/>
        <v>2799</v>
      </c>
      <c r="E335" s="28">
        <v>40</v>
      </c>
      <c r="F335" s="28">
        <v>115</v>
      </c>
      <c r="G335" s="31"/>
    </row>
    <row r="336" spans="1:7" ht="18" customHeight="1">
      <c r="A336" s="27" t="s">
        <v>512</v>
      </c>
      <c r="B336" s="30">
        <v>7</v>
      </c>
      <c r="C336" s="30">
        <v>421</v>
      </c>
      <c r="D336" s="30">
        <f t="shared" si="10"/>
        <v>2806</v>
      </c>
      <c r="E336" s="28">
        <v>11</v>
      </c>
      <c r="F336" s="28">
        <v>30</v>
      </c>
      <c r="G336" s="31"/>
    </row>
    <row r="337" spans="1:7" ht="18" customHeight="1">
      <c r="A337" s="27" t="s">
        <v>513</v>
      </c>
      <c r="B337" s="30">
        <v>17</v>
      </c>
      <c r="C337" s="30">
        <v>438</v>
      </c>
      <c r="D337" s="30">
        <f t="shared" si="10"/>
        <v>2823</v>
      </c>
      <c r="E337" s="28">
        <v>41</v>
      </c>
      <c r="F337" s="28">
        <f>E337-E336</f>
        <v>30</v>
      </c>
      <c r="G337" s="31"/>
    </row>
    <row r="338" spans="1:7" ht="18" customHeight="1">
      <c r="A338" s="27" t="s">
        <v>514</v>
      </c>
      <c r="B338" s="30">
        <v>11</v>
      </c>
      <c r="C338" s="30">
        <v>449</v>
      </c>
      <c r="D338" s="30">
        <f t="shared" si="10"/>
        <v>2834</v>
      </c>
      <c r="E338" s="28">
        <v>164</v>
      </c>
      <c r="F338" s="28">
        <v>145</v>
      </c>
      <c r="G338" s="31"/>
    </row>
    <row r="339" spans="1:7" ht="18" customHeight="1">
      <c r="A339" s="51" t="s">
        <v>515</v>
      </c>
      <c r="B339" s="30">
        <v>14</v>
      </c>
      <c r="C339" s="30">
        <v>463</v>
      </c>
      <c r="D339" s="30">
        <f t="shared" si="10"/>
        <v>2848</v>
      </c>
      <c r="E339" s="28">
        <v>217</v>
      </c>
      <c r="F339" s="28">
        <f>E339-E338</f>
        <v>53</v>
      </c>
      <c r="G339" s="31"/>
    </row>
    <row r="340" spans="1:7" ht="18" customHeight="1">
      <c r="A340" s="27" t="s">
        <v>516</v>
      </c>
      <c r="B340" s="30">
        <v>12</v>
      </c>
      <c r="C340" s="30">
        <v>475</v>
      </c>
      <c r="D340" s="30">
        <f t="shared" si="10"/>
        <v>2860</v>
      </c>
      <c r="E340" s="28">
        <v>210</v>
      </c>
      <c r="F340" s="28">
        <v>195</v>
      </c>
      <c r="G340" s="31"/>
    </row>
    <row r="341" spans="1:7" ht="18" customHeight="1">
      <c r="A341" s="56" t="s">
        <v>517</v>
      </c>
      <c r="B341" s="30">
        <v>4</v>
      </c>
      <c r="C341" s="30">
        <v>479</v>
      </c>
      <c r="D341" s="30">
        <f t="shared" si="10"/>
        <v>2864</v>
      </c>
      <c r="E341" s="28">
        <v>131</v>
      </c>
      <c r="F341" s="28"/>
      <c r="G341" s="31"/>
    </row>
    <row r="342" spans="1:7" ht="18" customHeight="1">
      <c r="A342" s="49" t="s">
        <v>518</v>
      </c>
      <c r="B342" s="30">
        <v>15</v>
      </c>
      <c r="C342" s="30">
        <v>494</v>
      </c>
      <c r="D342" s="30">
        <f t="shared" si="10"/>
        <v>2879</v>
      </c>
      <c r="E342" s="28">
        <v>12</v>
      </c>
      <c r="F342" s="28">
        <f>230-56</f>
        <v>174</v>
      </c>
      <c r="G342" s="31" t="s">
        <v>645</v>
      </c>
    </row>
    <row r="343" spans="1:7" ht="18" customHeight="1">
      <c r="A343" s="27" t="s">
        <v>519</v>
      </c>
      <c r="B343" s="30">
        <v>17</v>
      </c>
      <c r="C343" s="30">
        <v>511</v>
      </c>
      <c r="D343" s="30">
        <f t="shared" si="10"/>
        <v>2896</v>
      </c>
      <c r="E343" s="28">
        <v>8</v>
      </c>
      <c r="F343" s="28"/>
      <c r="G343" s="31"/>
    </row>
    <row r="344" spans="1:7" ht="18" customHeight="1">
      <c r="A344" s="51" t="s">
        <v>520</v>
      </c>
      <c r="B344" s="30">
        <v>7</v>
      </c>
      <c r="C344" s="30">
        <v>518</v>
      </c>
      <c r="D344" s="30">
        <f t="shared" si="10"/>
        <v>2903</v>
      </c>
      <c r="E344" s="28">
        <v>1</v>
      </c>
      <c r="F344" s="28"/>
      <c r="G344" s="31"/>
    </row>
    <row r="345" spans="1:7" ht="18" customHeight="1" thickBot="1">
      <c r="A345" s="56" t="s">
        <v>521</v>
      </c>
      <c r="B345" s="30">
        <v>8</v>
      </c>
      <c r="C345" s="30">
        <v>526</v>
      </c>
      <c r="D345" s="30">
        <f t="shared" si="10"/>
        <v>2911</v>
      </c>
      <c r="E345" s="28">
        <v>86</v>
      </c>
      <c r="F345" s="28">
        <f>E345-E344</f>
        <v>85</v>
      </c>
      <c r="G345" s="31"/>
    </row>
    <row r="346" spans="1:7" ht="18" customHeight="1" thickBot="1">
      <c r="A346" s="32" t="s">
        <v>201</v>
      </c>
      <c r="B346" s="33"/>
      <c r="C346" s="34" t="s">
        <v>522</v>
      </c>
      <c r="D346" s="35"/>
      <c r="E346" s="36">
        <f>526/5</f>
        <v>105.2</v>
      </c>
      <c r="F346" s="37" t="s">
        <v>184</v>
      </c>
      <c r="G346" s="38"/>
    </row>
    <row r="347" spans="1:7" ht="12" customHeight="1" thickBot="1">
      <c r="A347" s="18"/>
      <c r="B347" s="19"/>
      <c r="C347" s="20"/>
      <c r="D347" s="20"/>
      <c r="E347" s="21"/>
      <c r="F347" s="21"/>
      <c r="G347" s="9"/>
    </row>
    <row r="348" spans="1:7" ht="18" customHeight="1" thickBot="1">
      <c r="A348" s="22" t="s">
        <v>523</v>
      </c>
      <c r="B348" s="23" t="s">
        <v>685</v>
      </c>
      <c r="C348" s="24"/>
      <c r="D348" s="25"/>
      <c r="E348" s="24"/>
      <c r="F348" s="24"/>
      <c r="G348" s="26" t="s">
        <v>158</v>
      </c>
    </row>
    <row r="349" spans="1:7" ht="18" customHeight="1">
      <c r="A349" s="56" t="s">
        <v>521</v>
      </c>
      <c r="B349" s="30"/>
      <c r="C349" s="30">
        <v>0</v>
      </c>
      <c r="D349" s="30">
        <v>2911</v>
      </c>
      <c r="E349" s="28"/>
      <c r="F349" s="28"/>
      <c r="G349" s="31"/>
    </row>
    <row r="350" spans="1:7" ht="18" customHeight="1" thickBot="1">
      <c r="A350" s="27" t="s">
        <v>683</v>
      </c>
      <c r="B350" s="30">
        <v>25</v>
      </c>
      <c r="C350" s="30">
        <v>25</v>
      </c>
      <c r="D350" s="30">
        <f>2911+C350</f>
        <v>2936</v>
      </c>
      <c r="E350" s="28"/>
      <c r="F350" s="28">
        <v>80</v>
      </c>
      <c r="G350" s="31"/>
    </row>
    <row r="351" spans="1:7" ht="18" customHeight="1">
      <c r="A351" s="193" t="s">
        <v>684</v>
      </c>
      <c r="B351" s="194"/>
      <c r="C351" s="194"/>
      <c r="D351" s="194"/>
      <c r="E351" s="194"/>
      <c r="F351" s="194"/>
      <c r="G351" s="195"/>
    </row>
    <row r="352" spans="1:7" ht="18" customHeight="1">
      <c r="A352" s="10"/>
      <c r="B352" s="53"/>
      <c r="C352" s="53"/>
      <c r="D352" s="53"/>
      <c r="E352" s="54"/>
      <c r="F352" s="54"/>
      <c r="G352" s="55"/>
    </row>
    <row r="353" spans="1:7" ht="18" customHeight="1">
      <c r="A353" s="39"/>
      <c r="B353" s="40"/>
      <c r="C353" s="41"/>
      <c r="D353" s="42"/>
      <c r="E353" s="43"/>
      <c r="F353" s="44"/>
      <c r="G353" s="45"/>
    </row>
    <row r="354" spans="3:7" ht="18">
      <c r="C354" s="46"/>
      <c r="D354" s="12" t="s">
        <v>185</v>
      </c>
      <c r="G354" s="13" t="s">
        <v>186</v>
      </c>
    </row>
    <row r="355" spans="3:7" ht="18">
      <c r="C355" s="46"/>
      <c r="D355" s="192">
        <f>SUM(C45,C104,C143,C167,C195,C256,C292,C345,C350)</f>
        <v>2936</v>
      </c>
      <c r="E355" s="192"/>
      <c r="G355" s="47">
        <f>SUM(F8:F45,F49:F104,F108:F143,F147:F167,F171:F195,F199:F256,F260:F292,F296:F345,F349:F350)</f>
        <v>13782</v>
      </c>
    </row>
  </sheetData>
  <sheetProtection/>
  <mergeCells count="8">
    <mergeCell ref="D355:E355"/>
    <mergeCell ref="A351:G351"/>
    <mergeCell ref="A1:G1"/>
    <mergeCell ref="A2:G2"/>
    <mergeCell ref="A4:A5"/>
    <mergeCell ref="B4:D4"/>
    <mergeCell ref="E4:F4"/>
    <mergeCell ref="G4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E25" sqref="E25:E26"/>
    </sheetView>
  </sheetViews>
  <sheetFormatPr defaultColWidth="9.140625" defaultRowHeight="12.75"/>
  <cols>
    <col min="1" max="1" width="4.421875" style="0" customWidth="1"/>
    <col min="2" max="2" width="10.140625" style="0" bestFit="1" customWidth="1"/>
    <col min="3" max="3" width="10.140625" style="0" customWidth="1"/>
    <col min="4" max="4" width="24.28125" style="1" customWidth="1"/>
    <col min="5" max="5" width="9.140625" style="2" customWidth="1"/>
    <col min="7" max="7" width="13.57421875" style="0" bestFit="1" customWidth="1"/>
    <col min="8" max="8" width="20.421875" style="0" bestFit="1" customWidth="1"/>
    <col min="9" max="10" width="3.421875" style="0" customWidth="1"/>
  </cols>
  <sheetData>
    <row r="1" spans="1:8" ht="18">
      <c r="A1" s="234" t="s">
        <v>461</v>
      </c>
      <c r="B1" s="235"/>
      <c r="C1" s="235"/>
      <c r="D1" s="235"/>
      <c r="E1" s="235"/>
      <c r="F1" s="235"/>
      <c r="G1" s="235"/>
      <c r="H1" s="235"/>
    </row>
    <row r="2" ht="8.25" customHeight="1" thickBot="1"/>
    <row r="3" spans="1:8" ht="19.5" customHeight="1" thickBot="1">
      <c r="A3" s="231" t="s">
        <v>165</v>
      </c>
      <c r="B3" s="232"/>
      <c r="C3" s="233"/>
      <c r="D3" s="6" t="s">
        <v>166</v>
      </c>
      <c r="E3" s="7" t="s">
        <v>167</v>
      </c>
      <c r="F3" s="5" t="s">
        <v>168</v>
      </c>
      <c r="G3" s="5" t="s">
        <v>169</v>
      </c>
      <c r="H3" s="8" t="s">
        <v>170</v>
      </c>
    </row>
    <row r="4" spans="1:10" ht="15">
      <c r="A4" s="89" t="s">
        <v>311</v>
      </c>
      <c r="B4" s="90">
        <v>41825</v>
      </c>
      <c r="C4" s="91">
        <v>41825</v>
      </c>
      <c r="D4" s="239" t="s">
        <v>345</v>
      </c>
      <c r="E4" s="241">
        <v>285</v>
      </c>
      <c r="F4" s="242">
        <v>95</v>
      </c>
      <c r="G4" s="92" t="s">
        <v>344</v>
      </c>
      <c r="H4" s="93"/>
      <c r="I4" s="218" t="s">
        <v>456</v>
      </c>
      <c r="J4" s="219" t="s">
        <v>457</v>
      </c>
    </row>
    <row r="5" spans="1:10" ht="15">
      <c r="A5" s="94" t="s">
        <v>312</v>
      </c>
      <c r="B5" s="95">
        <v>41826</v>
      </c>
      <c r="C5" s="96">
        <v>41826</v>
      </c>
      <c r="D5" s="240"/>
      <c r="E5" s="240"/>
      <c r="F5" s="243"/>
      <c r="G5" s="97"/>
      <c r="H5" s="98"/>
      <c r="I5" s="218"/>
      <c r="J5" s="219"/>
    </row>
    <row r="6" spans="1:10" ht="12.75">
      <c r="A6" s="94" t="s">
        <v>313</v>
      </c>
      <c r="B6" s="95">
        <v>41827</v>
      </c>
      <c r="C6" s="99">
        <v>41827</v>
      </c>
      <c r="D6" s="240"/>
      <c r="E6" s="240"/>
      <c r="F6" s="243"/>
      <c r="G6" s="100" t="s">
        <v>314</v>
      </c>
      <c r="H6" s="101" t="s">
        <v>314</v>
      </c>
      <c r="I6" s="218"/>
      <c r="J6" s="219"/>
    </row>
    <row r="7" spans="1:10" ht="12.75">
      <c r="A7" s="102" t="s">
        <v>315</v>
      </c>
      <c r="B7" s="103">
        <v>41828</v>
      </c>
      <c r="C7" s="104">
        <v>41828</v>
      </c>
      <c r="D7" s="236" t="s">
        <v>346</v>
      </c>
      <c r="E7" s="237">
        <v>508</v>
      </c>
      <c r="F7" s="238">
        <f>508/5</f>
        <v>101.6</v>
      </c>
      <c r="G7" s="105"/>
      <c r="H7" s="106" t="s">
        <v>255</v>
      </c>
      <c r="I7" s="218"/>
      <c r="J7" s="219"/>
    </row>
    <row r="8" spans="1:10" ht="12.75">
      <c r="A8" s="102" t="s">
        <v>316</v>
      </c>
      <c r="B8" s="103">
        <v>41829</v>
      </c>
      <c r="C8" s="104">
        <v>41829</v>
      </c>
      <c r="D8" s="237"/>
      <c r="E8" s="237"/>
      <c r="F8" s="238"/>
      <c r="G8" s="105"/>
      <c r="H8" s="106" t="s">
        <v>265</v>
      </c>
      <c r="I8" s="218"/>
      <c r="J8" s="219"/>
    </row>
    <row r="9" spans="1:10" ht="12.75">
      <c r="A9" s="102" t="s">
        <v>317</v>
      </c>
      <c r="B9" s="103">
        <v>41830</v>
      </c>
      <c r="C9" s="104">
        <v>41830</v>
      </c>
      <c r="D9" s="237"/>
      <c r="E9" s="237"/>
      <c r="F9" s="238"/>
      <c r="G9" s="105"/>
      <c r="H9" s="106" t="s">
        <v>285</v>
      </c>
      <c r="I9" s="218"/>
      <c r="J9" s="219"/>
    </row>
    <row r="10" spans="1:10" ht="12.75">
      <c r="A10" s="102" t="s">
        <v>318</v>
      </c>
      <c r="B10" s="103">
        <v>41831</v>
      </c>
      <c r="C10" s="104">
        <v>41831</v>
      </c>
      <c r="D10" s="237"/>
      <c r="E10" s="237"/>
      <c r="F10" s="238"/>
      <c r="G10" s="107"/>
      <c r="H10" s="106" t="s">
        <v>292</v>
      </c>
      <c r="I10" s="218"/>
      <c r="J10" s="219"/>
    </row>
    <row r="11" spans="1:10" ht="15">
      <c r="A11" s="102" t="s">
        <v>319</v>
      </c>
      <c r="B11" s="103">
        <v>41832</v>
      </c>
      <c r="C11" s="108">
        <v>41832</v>
      </c>
      <c r="D11" s="237"/>
      <c r="E11" s="237"/>
      <c r="F11" s="238"/>
      <c r="G11" s="105"/>
      <c r="H11" s="106" t="s">
        <v>307</v>
      </c>
      <c r="I11" s="218"/>
      <c r="J11" s="219"/>
    </row>
    <row r="12" spans="1:10" ht="15">
      <c r="A12" s="109" t="s">
        <v>320</v>
      </c>
      <c r="B12" s="110">
        <v>41833</v>
      </c>
      <c r="C12" s="111">
        <v>41833</v>
      </c>
      <c r="D12" s="214" t="s">
        <v>347</v>
      </c>
      <c r="E12" s="215">
        <v>447</v>
      </c>
      <c r="F12" s="228">
        <f>447/4</f>
        <v>111.75</v>
      </c>
      <c r="G12" s="112"/>
      <c r="H12" s="113"/>
      <c r="I12" s="218"/>
      <c r="J12" s="219"/>
    </row>
    <row r="13" spans="1:10" ht="12.75">
      <c r="A13" s="109" t="s">
        <v>321</v>
      </c>
      <c r="B13" s="110">
        <v>41834</v>
      </c>
      <c r="C13" s="114">
        <v>41834</v>
      </c>
      <c r="D13" s="215"/>
      <c r="E13" s="215"/>
      <c r="F13" s="228"/>
      <c r="G13" s="112"/>
      <c r="H13" s="113"/>
      <c r="I13" s="218"/>
      <c r="J13" s="219"/>
    </row>
    <row r="14" spans="1:10" ht="12.75">
      <c r="A14" s="109" t="s">
        <v>322</v>
      </c>
      <c r="B14" s="110">
        <v>41835</v>
      </c>
      <c r="C14" s="114">
        <v>41835</v>
      </c>
      <c r="D14" s="215"/>
      <c r="E14" s="215"/>
      <c r="F14" s="228"/>
      <c r="G14" s="115"/>
      <c r="H14" s="116" t="s">
        <v>369</v>
      </c>
      <c r="I14" s="218"/>
      <c r="J14" s="219"/>
    </row>
    <row r="15" spans="1:10" ht="12.75">
      <c r="A15" s="109" t="s">
        <v>323</v>
      </c>
      <c r="B15" s="110">
        <v>41836</v>
      </c>
      <c r="C15" s="114">
        <v>41836</v>
      </c>
      <c r="D15" s="215"/>
      <c r="E15" s="215"/>
      <c r="F15" s="228"/>
      <c r="G15" s="117" t="s">
        <v>324</v>
      </c>
      <c r="H15" s="133" t="s">
        <v>324</v>
      </c>
      <c r="I15" s="218"/>
      <c r="J15" s="219"/>
    </row>
    <row r="16" spans="1:10" ht="12.75">
      <c r="A16" s="118" t="s">
        <v>325</v>
      </c>
      <c r="B16" s="119">
        <v>41837</v>
      </c>
      <c r="C16" s="120">
        <v>41837</v>
      </c>
      <c r="D16" s="216" t="s">
        <v>29</v>
      </c>
      <c r="E16" s="209">
        <v>209</v>
      </c>
      <c r="F16" s="211">
        <f>209/2</f>
        <v>104.5</v>
      </c>
      <c r="G16" s="121"/>
      <c r="H16" s="122"/>
      <c r="I16" s="218"/>
      <c r="J16" s="220" t="s">
        <v>458</v>
      </c>
    </row>
    <row r="17" spans="1:10" ht="12.75">
      <c r="A17" s="118" t="s">
        <v>326</v>
      </c>
      <c r="B17" s="119">
        <v>41838</v>
      </c>
      <c r="C17" s="120">
        <v>41838</v>
      </c>
      <c r="D17" s="209"/>
      <c r="E17" s="209"/>
      <c r="F17" s="211"/>
      <c r="G17" s="121"/>
      <c r="H17" s="122"/>
      <c r="I17" s="218"/>
      <c r="J17" s="220"/>
    </row>
    <row r="18" spans="1:10" ht="15">
      <c r="A18" s="118" t="s">
        <v>327</v>
      </c>
      <c r="B18" s="119">
        <v>41839</v>
      </c>
      <c r="C18" s="123">
        <v>41839</v>
      </c>
      <c r="D18" s="208" t="s">
        <v>3</v>
      </c>
      <c r="E18" s="210">
        <v>190</v>
      </c>
      <c r="F18" s="211">
        <f>E18/2</f>
        <v>95</v>
      </c>
      <c r="G18" s="124"/>
      <c r="H18" s="122"/>
      <c r="I18" s="218"/>
      <c r="J18" s="220"/>
    </row>
    <row r="19" spans="1:10" ht="15">
      <c r="A19" s="118" t="s">
        <v>328</v>
      </c>
      <c r="B19" s="119">
        <v>41840</v>
      </c>
      <c r="C19" s="123">
        <v>41840</v>
      </c>
      <c r="D19" s="209"/>
      <c r="E19" s="210"/>
      <c r="F19" s="211"/>
      <c r="G19" s="124"/>
      <c r="H19" s="122"/>
      <c r="I19" s="218"/>
      <c r="J19" s="220"/>
    </row>
    <row r="20" spans="1:10" ht="12.75">
      <c r="A20" s="125" t="s">
        <v>329</v>
      </c>
      <c r="B20" s="126">
        <v>41841</v>
      </c>
      <c r="C20" s="127">
        <v>41841</v>
      </c>
      <c r="D20" s="217" t="s">
        <v>77</v>
      </c>
      <c r="E20" s="217">
        <v>531</v>
      </c>
      <c r="F20" s="229">
        <f>E20/5</f>
        <v>106.2</v>
      </c>
      <c r="G20" s="128"/>
      <c r="H20" s="129"/>
      <c r="I20" s="218"/>
      <c r="J20" s="220"/>
    </row>
    <row r="21" spans="1:10" ht="12.75">
      <c r="A21" s="125" t="s">
        <v>330</v>
      </c>
      <c r="B21" s="126">
        <v>41842</v>
      </c>
      <c r="C21" s="127">
        <v>41842</v>
      </c>
      <c r="D21" s="217"/>
      <c r="E21" s="217"/>
      <c r="F21" s="229"/>
      <c r="G21" s="128"/>
      <c r="H21" s="129"/>
      <c r="I21" s="218"/>
      <c r="J21" s="220"/>
    </row>
    <row r="22" spans="1:10" ht="12.75">
      <c r="A22" s="125" t="s">
        <v>331</v>
      </c>
      <c r="B22" s="126">
        <v>41843</v>
      </c>
      <c r="C22" s="127">
        <v>41843</v>
      </c>
      <c r="D22" s="217"/>
      <c r="E22" s="217"/>
      <c r="F22" s="229"/>
      <c r="G22" s="128"/>
      <c r="H22" s="129"/>
      <c r="I22" s="218"/>
      <c r="J22" s="220"/>
    </row>
    <row r="23" spans="1:10" ht="12.75">
      <c r="A23" s="125" t="s">
        <v>332</v>
      </c>
      <c r="B23" s="126">
        <v>41844</v>
      </c>
      <c r="C23" s="127">
        <v>41844</v>
      </c>
      <c r="D23" s="217"/>
      <c r="E23" s="217"/>
      <c r="F23" s="229"/>
      <c r="G23" s="128"/>
      <c r="H23" s="129"/>
      <c r="I23" s="218"/>
      <c r="J23" s="220"/>
    </row>
    <row r="24" spans="1:10" ht="12.75">
      <c r="A24" s="125" t="s">
        <v>333</v>
      </c>
      <c r="B24" s="126">
        <v>41845</v>
      </c>
      <c r="C24" s="127">
        <v>41845</v>
      </c>
      <c r="D24" s="217"/>
      <c r="E24" s="217"/>
      <c r="F24" s="229"/>
      <c r="G24" s="128"/>
      <c r="H24" s="129"/>
      <c r="I24" s="218"/>
      <c r="J24" s="220"/>
    </row>
    <row r="25" spans="1:10" ht="15">
      <c r="A25" s="138" t="s">
        <v>334</v>
      </c>
      <c r="B25" s="139">
        <v>41846</v>
      </c>
      <c r="C25" s="140">
        <v>41846</v>
      </c>
      <c r="D25" s="230" t="s">
        <v>104</v>
      </c>
      <c r="E25" s="212">
        <v>215</v>
      </c>
      <c r="F25" s="213">
        <f>215/2</f>
        <v>107.5</v>
      </c>
      <c r="G25" s="141"/>
      <c r="H25" s="142"/>
      <c r="I25" s="218"/>
      <c r="J25" s="220"/>
    </row>
    <row r="26" spans="1:10" ht="15">
      <c r="A26" s="138" t="s">
        <v>335</v>
      </c>
      <c r="B26" s="139">
        <v>41847</v>
      </c>
      <c r="C26" s="140">
        <v>41847</v>
      </c>
      <c r="D26" s="212"/>
      <c r="E26" s="212"/>
      <c r="F26" s="213"/>
      <c r="G26" s="141"/>
      <c r="H26" s="142"/>
      <c r="I26" s="218"/>
      <c r="J26" s="220"/>
    </row>
    <row r="27" spans="1:10" ht="12.75">
      <c r="A27" s="143" t="s">
        <v>336</v>
      </c>
      <c r="B27" s="144">
        <v>41848</v>
      </c>
      <c r="C27" s="145">
        <v>41848</v>
      </c>
      <c r="D27" s="224" t="s">
        <v>106</v>
      </c>
      <c r="E27" s="227">
        <v>526</v>
      </c>
      <c r="F27" s="205">
        <f>E27/5</f>
        <v>105.2</v>
      </c>
      <c r="G27" s="146"/>
      <c r="H27" s="147"/>
      <c r="I27" s="218"/>
      <c r="J27" s="220"/>
    </row>
    <row r="28" spans="1:10" ht="12.75">
      <c r="A28" s="143" t="s">
        <v>337</v>
      </c>
      <c r="B28" s="144">
        <v>41849</v>
      </c>
      <c r="C28" s="145">
        <v>41849</v>
      </c>
      <c r="D28" s="225"/>
      <c r="E28" s="225"/>
      <c r="F28" s="206"/>
      <c r="G28" s="146"/>
      <c r="H28" s="147"/>
      <c r="I28" s="218"/>
      <c r="J28" s="220"/>
    </row>
    <row r="29" spans="1:10" ht="12.75">
      <c r="A29" s="143" t="s">
        <v>338</v>
      </c>
      <c r="B29" s="144">
        <v>41850</v>
      </c>
      <c r="C29" s="145">
        <v>41850</v>
      </c>
      <c r="D29" s="225"/>
      <c r="E29" s="225"/>
      <c r="F29" s="206"/>
      <c r="G29" s="146"/>
      <c r="H29" s="147"/>
      <c r="I29" s="218"/>
      <c r="J29" s="220"/>
    </row>
    <row r="30" spans="1:10" ht="12.75">
      <c r="A30" s="143" t="s">
        <v>339</v>
      </c>
      <c r="B30" s="144">
        <v>41851</v>
      </c>
      <c r="C30" s="145">
        <v>41851</v>
      </c>
      <c r="D30" s="225"/>
      <c r="E30" s="225"/>
      <c r="F30" s="206"/>
      <c r="G30" s="146"/>
      <c r="H30" s="147"/>
      <c r="I30" s="218"/>
      <c r="J30" s="220"/>
    </row>
    <row r="31" spans="1:10" ht="12.75">
      <c r="A31" s="143" t="s">
        <v>340</v>
      </c>
      <c r="B31" s="144">
        <v>41852</v>
      </c>
      <c r="C31" s="145">
        <v>41852</v>
      </c>
      <c r="D31" s="226"/>
      <c r="E31" s="226"/>
      <c r="F31" s="207"/>
      <c r="G31" s="146"/>
      <c r="H31" s="147"/>
      <c r="I31" s="218"/>
      <c r="J31" s="220"/>
    </row>
    <row r="32" spans="1:10" ht="15">
      <c r="A32" s="81" t="s">
        <v>341</v>
      </c>
      <c r="B32" s="82">
        <v>41853</v>
      </c>
      <c r="C32" s="83">
        <v>41846</v>
      </c>
      <c r="D32" s="84" t="s">
        <v>460</v>
      </c>
      <c r="E32" s="130">
        <v>25</v>
      </c>
      <c r="F32" s="131">
        <v>25</v>
      </c>
      <c r="G32" s="85" t="s">
        <v>158</v>
      </c>
      <c r="H32" s="132" t="s">
        <v>158</v>
      </c>
      <c r="I32" s="218"/>
      <c r="J32" s="220"/>
    </row>
    <row r="33" spans="1:10" ht="15.75" thickBot="1">
      <c r="A33" s="86" t="s">
        <v>342</v>
      </c>
      <c r="B33" s="87">
        <v>41854</v>
      </c>
      <c r="C33" s="88">
        <v>41847</v>
      </c>
      <c r="D33" s="221" t="s">
        <v>459</v>
      </c>
      <c r="E33" s="222"/>
      <c r="F33" s="222"/>
      <c r="G33" s="222"/>
      <c r="H33" s="223"/>
      <c r="I33" s="218"/>
      <c r="J33" s="220"/>
    </row>
    <row r="34" spans="4:6" ht="12.75">
      <c r="D34" s="4"/>
      <c r="E34" s="3"/>
      <c r="F34" s="3"/>
    </row>
    <row r="35" spans="1:6" ht="12.75">
      <c r="A35" s="57" t="s">
        <v>171</v>
      </c>
      <c r="B35" s="50"/>
      <c r="C35" s="50"/>
      <c r="D35" s="50"/>
      <c r="E35" s="2">
        <f>SUM(E4:E32)</f>
        <v>2936</v>
      </c>
      <c r="F35" s="3"/>
    </row>
    <row r="36" spans="4:6" ht="12.75">
      <c r="D36" s="4"/>
      <c r="E36" s="3"/>
      <c r="F36" s="3"/>
    </row>
    <row r="40" ht="12.75">
      <c r="D40" s="68"/>
    </row>
  </sheetData>
  <sheetProtection/>
  <mergeCells count="30">
    <mergeCell ref="A3:C3"/>
    <mergeCell ref="A1:H1"/>
    <mergeCell ref="D7:D11"/>
    <mergeCell ref="E7:E11"/>
    <mergeCell ref="F7:F11"/>
    <mergeCell ref="D4:D6"/>
    <mergeCell ref="E4:E6"/>
    <mergeCell ref="F4:F6"/>
    <mergeCell ref="I4:I33"/>
    <mergeCell ref="J4:J15"/>
    <mergeCell ref="J16:J33"/>
    <mergeCell ref="D33:H33"/>
    <mergeCell ref="D27:D31"/>
    <mergeCell ref="E27:E31"/>
    <mergeCell ref="F12:F15"/>
    <mergeCell ref="F16:F17"/>
    <mergeCell ref="F20:F24"/>
    <mergeCell ref="D25:D26"/>
    <mergeCell ref="D12:D15"/>
    <mergeCell ref="E12:E15"/>
    <mergeCell ref="D16:D17"/>
    <mergeCell ref="E16:E17"/>
    <mergeCell ref="D20:D24"/>
    <mergeCell ref="E20:E24"/>
    <mergeCell ref="F27:F31"/>
    <mergeCell ref="D18:D19"/>
    <mergeCell ref="E18:E19"/>
    <mergeCell ref="F18:F19"/>
    <mergeCell ref="E25:E26"/>
    <mergeCell ref="F25:F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9"/>
  <sheetViews>
    <sheetView zoomScalePageLayoutView="0" workbookViewId="0" topLeftCell="A283">
      <selection activeCell="A299" sqref="A299"/>
    </sheetView>
  </sheetViews>
  <sheetFormatPr defaultColWidth="9.140625" defaultRowHeight="12.75"/>
  <cols>
    <col min="1" max="1" width="23.28125" style="11" customWidth="1"/>
    <col min="2" max="2" width="7.7109375" style="11" customWidth="1"/>
    <col min="3" max="3" width="51.8515625" style="13" customWidth="1"/>
    <col min="4" max="6" width="51.8515625" style="10" customWidth="1"/>
    <col min="7" max="16384" width="9.140625" style="10" customWidth="1"/>
  </cols>
  <sheetData>
    <row r="1" spans="1:3" ht="18.75">
      <c r="A1" s="196" t="s">
        <v>109</v>
      </c>
      <c r="B1" s="196"/>
      <c r="C1" s="196"/>
    </row>
    <row r="2" spans="1:3" ht="33.75">
      <c r="A2" s="197" t="s">
        <v>187</v>
      </c>
      <c r="B2" s="197"/>
      <c r="C2" s="197"/>
    </row>
    <row r="3" ht="6.75" customHeight="1" thickBot="1"/>
    <row r="4" spans="1:3" s="14" customFormat="1" ht="30" customHeight="1">
      <c r="A4" s="198" t="s">
        <v>173</v>
      </c>
      <c r="B4" s="48" t="s">
        <v>188</v>
      </c>
      <c r="C4" s="203" t="s">
        <v>110</v>
      </c>
    </row>
    <row r="5" spans="1:3" s="14" customFormat="1" ht="30" customHeight="1" thickBot="1">
      <c r="A5" s="199"/>
      <c r="B5" s="15" t="s">
        <v>177</v>
      </c>
      <c r="C5" s="244"/>
    </row>
    <row r="6" spans="1:3" ht="12" customHeight="1" thickBot="1">
      <c r="A6" s="18"/>
      <c r="B6" s="19"/>
      <c r="C6" s="9"/>
    </row>
    <row r="7" spans="1:3" ht="18" customHeight="1" thickBot="1">
      <c r="A7" s="22" t="s">
        <v>182</v>
      </c>
      <c r="B7" s="23" t="s">
        <v>210</v>
      </c>
      <c r="C7" s="26" t="s">
        <v>208</v>
      </c>
    </row>
    <row r="8" spans="1:3" ht="20.25" customHeight="1">
      <c r="A8" s="159" t="s">
        <v>209</v>
      </c>
      <c r="B8" s="149">
        <v>0</v>
      </c>
      <c r="C8" s="150" t="s">
        <v>111</v>
      </c>
    </row>
    <row r="9" spans="1:3" ht="31.5" customHeight="1">
      <c r="A9" s="160" t="s">
        <v>211</v>
      </c>
      <c r="B9" s="152">
        <v>6</v>
      </c>
      <c r="C9" s="153" t="s">
        <v>112</v>
      </c>
    </row>
    <row r="10" spans="1:3" ht="18" customHeight="1">
      <c r="A10" s="160" t="s">
        <v>213</v>
      </c>
      <c r="B10" s="152">
        <v>4</v>
      </c>
      <c r="C10" s="154" t="s">
        <v>113</v>
      </c>
    </row>
    <row r="11" spans="1:3" ht="18" customHeight="1">
      <c r="A11" s="160" t="s">
        <v>214</v>
      </c>
      <c r="B11" s="152">
        <v>3</v>
      </c>
      <c r="C11" s="153"/>
    </row>
    <row r="12" spans="1:3" ht="18" customHeight="1">
      <c r="A12" s="160" t="s">
        <v>215</v>
      </c>
      <c r="B12" s="152">
        <v>5</v>
      </c>
      <c r="C12" s="154" t="s">
        <v>114</v>
      </c>
    </row>
    <row r="13" spans="1:3" ht="45">
      <c r="A13" s="160" t="s">
        <v>217</v>
      </c>
      <c r="B13" s="152">
        <v>3</v>
      </c>
      <c r="C13" s="154" t="s">
        <v>115</v>
      </c>
    </row>
    <row r="14" spans="1:3" ht="30">
      <c r="A14" s="160" t="s">
        <v>218</v>
      </c>
      <c r="B14" s="152">
        <v>7</v>
      </c>
      <c r="C14" s="154" t="s">
        <v>116</v>
      </c>
    </row>
    <row r="15" spans="1:3" ht="18" customHeight="1">
      <c r="A15" s="160" t="s">
        <v>220</v>
      </c>
      <c r="B15" s="152">
        <v>16</v>
      </c>
      <c r="C15" s="154" t="s">
        <v>117</v>
      </c>
    </row>
    <row r="16" spans="1:3" ht="60">
      <c r="A16" s="161" t="s">
        <v>222</v>
      </c>
      <c r="B16" s="152">
        <v>11</v>
      </c>
      <c r="C16" s="154" t="s">
        <v>118</v>
      </c>
    </row>
    <row r="17" spans="1:3" ht="18" customHeight="1">
      <c r="A17" s="160" t="s">
        <v>223</v>
      </c>
      <c r="B17" s="152">
        <v>6</v>
      </c>
      <c r="C17" s="154" t="s">
        <v>119</v>
      </c>
    </row>
    <row r="18" spans="1:3" ht="18" customHeight="1">
      <c r="A18" s="160" t="s">
        <v>224</v>
      </c>
      <c r="B18" s="152">
        <v>18</v>
      </c>
      <c r="C18" s="154" t="s">
        <v>119</v>
      </c>
    </row>
    <row r="19" spans="1:3" ht="30">
      <c r="A19" s="160" t="s">
        <v>225</v>
      </c>
      <c r="B19" s="152">
        <v>6</v>
      </c>
      <c r="C19" s="154" t="s">
        <v>120</v>
      </c>
    </row>
    <row r="20" spans="1:3" ht="18" customHeight="1">
      <c r="A20" s="160" t="s">
        <v>226</v>
      </c>
      <c r="B20" s="152">
        <v>9</v>
      </c>
      <c r="C20" s="154" t="s">
        <v>227</v>
      </c>
    </row>
    <row r="21" spans="1:3" ht="30">
      <c r="A21" s="160" t="s">
        <v>228</v>
      </c>
      <c r="B21" s="152">
        <v>4</v>
      </c>
      <c r="C21" s="154" t="s">
        <v>121</v>
      </c>
    </row>
    <row r="22" spans="1:3" ht="18" customHeight="1">
      <c r="A22" s="160" t="s">
        <v>229</v>
      </c>
      <c r="B22" s="152">
        <v>6</v>
      </c>
      <c r="C22" s="154" t="s">
        <v>122</v>
      </c>
    </row>
    <row r="23" spans="1:3" ht="18" customHeight="1">
      <c r="A23" s="160" t="s">
        <v>230</v>
      </c>
      <c r="B23" s="152">
        <v>2</v>
      </c>
      <c r="C23" s="154" t="s">
        <v>122</v>
      </c>
    </row>
    <row r="24" spans="1:3" ht="18" customHeight="1">
      <c r="A24" s="160" t="s">
        <v>231</v>
      </c>
      <c r="B24" s="152">
        <v>6</v>
      </c>
      <c r="C24" s="154" t="s">
        <v>123</v>
      </c>
    </row>
    <row r="25" spans="1:3" ht="30">
      <c r="A25" s="160" t="s">
        <v>232</v>
      </c>
      <c r="B25" s="152">
        <v>5</v>
      </c>
      <c r="C25" s="154" t="s">
        <v>124</v>
      </c>
    </row>
    <row r="26" spans="1:3" ht="45">
      <c r="A26" s="161" t="s">
        <v>233</v>
      </c>
      <c r="B26" s="152">
        <v>16</v>
      </c>
      <c r="C26" s="154" t="s">
        <v>125</v>
      </c>
    </row>
    <row r="27" spans="1:3" ht="45">
      <c r="A27" s="160" t="s">
        <v>234</v>
      </c>
      <c r="B27" s="152">
        <v>14</v>
      </c>
      <c r="C27" s="154" t="s">
        <v>126</v>
      </c>
    </row>
    <row r="28" spans="1:3" ht="18" customHeight="1">
      <c r="A28" s="160" t="s">
        <v>235</v>
      </c>
      <c r="B28" s="152">
        <v>7</v>
      </c>
      <c r="C28" s="154" t="s">
        <v>127</v>
      </c>
    </row>
    <row r="29" spans="1:3" ht="18" customHeight="1">
      <c r="A29" s="160" t="s">
        <v>236</v>
      </c>
      <c r="B29" s="152">
        <v>10</v>
      </c>
      <c r="C29" s="154" t="s">
        <v>128</v>
      </c>
    </row>
    <row r="30" spans="1:3" ht="18" customHeight="1">
      <c r="A30" s="161" t="s">
        <v>237</v>
      </c>
      <c r="B30" s="152">
        <v>9</v>
      </c>
      <c r="C30" s="154" t="s">
        <v>129</v>
      </c>
    </row>
    <row r="31" spans="1:3" ht="30">
      <c r="A31" s="160" t="s">
        <v>238</v>
      </c>
      <c r="B31" s="152">
        <v>10</v>
      </c>
      <c r="C31" s="154" t="s">
        <v>130</v>
      </c>
    </row>
    <row r="32" spans="1:3" ht="45">
      <c r="A32" s="160" t="s">
        <v>239</v>
      </c>
      <c r="B32" s="152">
        <v>14</v>
      </c>
      <c r="C32" s="154" t="s">
        <v>131</v>
      </c>
    </row>
    <row r="33" spans="1:3" ht="30">
      <c r="A33" s="160" t="s">
        <v>240</v>
      </c>
      <c r="B33" s="152">
        <v>16</v>
      </c>
      <c r="C33" s="154" t="s">
        <v>132</v>
      </c>
    </row>
    <row r="34" spans="1:3" ht="75">
      <c r="A34" s="160" t="s">
        <v>241</v>
      </c>
      <c r="B34" s="152">
        <v>6</v>
      </c>
      <c r="C34" s="154" t="s">
        <v>133</v>
      </c>
    </row>
    <row r="35" spans="1:3" ht="18" customHeight="1">
      <c r="A35" s="160" t="s">
        <v>242</v>
      </c>
      <c r="B35" s="152">
        <v>12</v>
      </c>
      <c r="C35" s="154" t="s">
        <v>134</v>
      </c>
    </row>
    <row r="36" spans="1:3" ht="18" customHeight="1">
      <c r="A36" s="160" t="s">
        <v>243</v>
      </c>
      <c r="B36" s="152">
        <v>9</v>
      </c>
      <c r="C36" s="154" t="s">
        <v>135</v>
      </c>
    </row>
    <row r="37" spans="1:3" ht="18" customHeight="1">
      <c r="A37" s="160" t="s">
        <v>244</v>
      </c>
      <c r="B37" s="152">
        <v>10</v>
      </c>
      <c r="C37" s="154" t="s">
        <v>136</v>
      </c>
    </row>
    <row r="38" spans="1:3" ht="18" customHeight="1">
      <c r="A38" s="160" t="s">
        <v>245</v>
      </c>
      <c r="B38" s="152">
        <v>21</v>
      </c>
      <c r="C38" s="154" t="s">
        <v>137</v>
      </c>
    </row>
    <row r="39" spans="1:3" ht="18" customHeight="1">
      <c r="A39" s="160" t="s">
        <v>246</v>
      </c>
      <c r="B39" s="152">
        <v>2</v>
      </c>
      <c r="C39" s="154" t="s">
        <v>138</v>
      </c>
    </row>
    <row r="40" spans="1:3" ht="18" customHeight="1">
      <c r="A40" s="161" t="s">
        <v>247</v>
      </c>
      <c r="B40" s="152">
        <v>3</v>
      </c>
      <c r="C40" s="154" t="s">
        <v>139</v>
      </c>
    </row>
    <row r="41" spans="1:3" ht="18" customHeight="1">
      <c r="A41" s="160" t="s">
        <v>248</v>
      </c>
      <c r="B41" s="152"/>
      <c r="C41" s="154"/>
    </row>
    <row r="42" spans="1:3" ht="18" customHeight="1">
      <c r="A42" s="160" t="s">
        <v>249</v>
      </c>
      <c r="B42" s="152">
        <v>2</v>
      </c>
      <c r="C42" s="154"/>
    </row>
    <row r="43" spans="1:3" ht="18" customHeight="1">
      <c r="A43" s="160" t="s">
        <v>250</v>
      </c>
      <c r="B43" s="152">
        <v>3</v>
      </c>
      <c r="C43" s="154"/>
    </row>
    <row r="44" spans="1:3" ht="18" customHeight="1">
      <c r="A44" s="160" t="s">
        <v>251</v>
      </c>
      <c r="B44" s="152">
        <v>2</v>
      </c>
      <c r="C44" s="154"/>
    </row>
    <row r="45" spans="1:3" ht="18" customHeight="1" thickBot="1">
      <c r="A45" s="162" t="s">
        <v>252</v>
      </c>
      <c r="B45" s="157">
        <v>2</v>
      </c>
      <c r="C45" s="158"/>
    </row>
    <row r="46" spans="1:3" ht="18" customHeight="1" thickBot="1">
      <c r="A46" s="32" t="s">
        <v>183</v>
      </c>
      <c r="B46" s="33"/>
      <c r="C46" s="70"/>
    </row>
    <row r="47" spans="1:3" ht="12" customHeight="1" thickBot="1">
      <c r="A47" s="18"/>
      <c r="B47" s="19"/>
      <c r="C47" s="71"/>
    </row>
    <row r="48" spans="1:3" ht="18" customHeight="1" thickBot="1">
      <c r="A48" s="22" t="s">
        <v>190</v>
      </c>
      <c r="B48" s="23" t="s">
        <v>310</v>
      </c>
      <c r="C48" s="72" t="s">
        <v>346</v>
      </c>
    </row>
    <row r="49" spans="1:3" ht="180">
      <c r="A49" s="163" t="s">
        <v>254</v>
      </c>
      <c r="B49" s="164">
        <v>0</v>
      </c>
      <c r="C49" s="165" t="s">
        <v>407</v>
      </c>
    </row>
    <row r="50" spans="1:3" ht="30">
      <c r="A50" s="166" t="s">
        <v>255</v>
      </c>
      <c r="B50" s="167">
        <v>21</v>
      </c>
      <c r="C50" s="168" t="s">
        <v>408</v>
      </c>
    </row>
    <row r="51" spans="1:3" ht="18" customHeight="1">
      <c r="A51" s="169" t="s">
        <v>256</v>
      </c>
      <c r="B51" s="167">
        <v>8</v>
      </c>
      <c r="C51" s="168" t="s">
        <v>409</v>
      </c>
    </row>
    <row r="52" spans="1:3" ht="18" customHeight="1">
      <c r="A52" s="169" t="s">
        <v>257</v>
      </c>
      <c r="B52" s="167">
        <v>6</v>
      </c>
      <c r="C52" s="168" t="s">
        <v>409</v>
      </c>
    </row>
    <row r="53" spans="1:3" ht="18" customHeight="1">
      <c r="A53" s="170" t="s">
        <v>258</v>
      </c>
      <c r="B53" s="167">
        <v>5</v>
      </c>
      <c r="C53" s="168" t="s">
        <v>410</v>
      </c>
    </row>
    <row r="54" spans="1:3" ht="18" customHeight="1">
      <c r="A54" s="166" t="s">
        <v>259</v>
      </c>
      <c r="B54" s="167">
        <v>15</v>
      </c>
      <c r="C54" s="168" t="s">
        <v>411</v>
      </c>
    </row>
    <row r="55" spans="1:3" ht="18" customHeight="1">
      <c r="A55" s="169" t="s">
        <v>260</v>
      </c>
      <c r="B55" s="167">
        <v>5</v>
      </c>
      <c r="C55" s="168" t="s">
        <v>411</v>
      </c>
    </row>
    <row r="56" spans="1:3" ht="18" customHeight="1">
      <c r="A56" s="169" t="s">
        <v>261</v>
      </c>
      <c r="B56" s="167">
        <v>9</v>
      </c>
      <c r="C56" s="168" t="s">
        <v>411</v>
      </c>
    </row>
    <row r="57" spans="1:3" ht="18" customHeight="1">
      <c r="A57" s="169" t="s">
        <v>262</v>
      </c>
      <c r="B57" s="167">
        <v>3</v>
      </c>
      <c r="C57" s="168" t="s">
        <v>411</v>
      </c>
    </row>
    <row r="58" spans="1:3" ht="30">
      <c r="A58" s="169" t="s">
        <v>263</v>
      </c>
      <c r="B58" s="167">
        <v>5</v>
      </c>
      <c r="C58" s="168" t="s">
        <v>412</v>
      </c>
    </row>
    <row r="59" spans="1:3" ht="18" customHeight="1">
      <c r="A59" s="169" t="s">
        <v>264</v>
      </c>
      <c r="B59" s="167">
        <v>5</v>
      </c>
      <c r="C59" s="168"/>
    </row>
    <row r="60" spans="1:3" ht="18" customHeight="1">
      <c r="A60" s="171" t="s">
        <v>265</v>
      </c>
      <c r="B60" s="167">
        <v>14</v>
      </c>
      <c r="C60" s="168" t="s">
        <v>413</v>
      </c>
    </row>
    <row r="61" spans="1:3" ht="18" customHeight="1">
      <c r="A61" s="169" t="s">
        <v>266</v>
      </c>
      <c r="B61" s="167">
        <v>12</v>
      </c>
      <c r="C61" s="168" t="s">
        <v>415</v>
      </c>
    </row>
    <row r="62" spans="1:3" ht="18" customHeight="1">
      <c r="A62" s="169" t="s">
        <v>267</v>
      </c>
      <c r="B62" s="167">
        <v>10</v>
      </c>
      <c r="C62" s="168"/>
    </row>
    <row r="63" spans="1:3" ht="18" customHeight="1">
      <c r="A63" s="169" t="s">
        <v>268</v>
      </c>
      <c r="B63" s="167">
        <v>9</v>
      </c>
      <c r="C63" s="168"/>
    </row>
    <row r="64" spans="1:3" ht="18" customHeight="1">
      <c r="A64" s="169" t="s">
        <v>269</v>
      </c>
      <c r="B64" s="167">
        <v>7</v>
      </c>
      <c r="C64" s="168"/>
    </row>
    <row r="65" spans="1:3" ht="18" customHeight="1">
      <c r="A65" s="169" t="s">
        <v>270</v>
      </c>
      <c r="B65" s="167">
        <v>6</v>
      </c>
      <c r="C65" s="168"/>
    </row>
    <row r="66" spans="1:3" ht="18" customHeight="1">
      <c r="A66" s="169" t="s">
        <v>271</v>
      </c>
      <c r="B66" s="167">
        <v>6</v>
      </c>
      <c r="C66" s="168" t="s">
        <v>414</v>
      </c>
    </row>
    <row r="67" spans="1:3" ht="18" customHeight="1">
      <c r="A67" s="169" t="s">
        <v>272</v>
      </c>
      <c r="B67" s="167">
        <v>6</v>
      </c>
      <c r="C67" s="168" t="s">
        <v>416</v>
      </c>
    </row>
    <row r="68" spans="1:3" ht="18" customHeight="1">
      <c r="A68" s="169" t="s">
        <v>273</v>
      </c>
      <c r="B68" s="167">
        <v>3</v>
      </c>
      <c r="C68" s="168" t="s">
        <v>417</v>
      </c>
    </row>
    <row r="69" spans="1:3" ht="18" customHeight="1">
      <c r="A69" s="169" t="s">
        <v>274</v>
      </c>
      <c r="B69" s="167">
        <v>10</v>
      </c>
      <c r="C69" s="168"/>
    </row>
    <row r="70" spans="1:3" ht="30">
      <c r="A70" s="169" t="s">
        <v>275</v>
      </c>
      <c r="B70" s="167">
        <v>8</v>
      </c>
      <c r="C70" s="168" t="s">
        <v>418</v>
      </c>
    </row>
    <row r="71" spans="1:3" ht="18" customHeight="1">
      <c r="A71" s="169" t="s">
        <v>276</v>
      </c>
      <c r="B71" s="167">
        <v>9</v>
      </c>
      <c r="C71" s="168" t="s">
        <v>419</v>
      </c>
    </row>
    <row r="72" spans="1:3" ht="18" customHeight="1">
      <c r="A72" s="169" t="s">
        <v>277</v>
      </c>
      <c r="B72" s="167">
        <v>9</v>
      </c>
      <c r="C72" s="168" t="s">
        <v>420</v>
      </c>
    </row>
    <row r="73" spans="1:3" ht="18" customHeight="1">
      <c r="A73" s="169" t="s">
        <v>278</v>
      </c>
      <c r="B73" s="167">
        <v>3</v>
      </c>
      <c r="C73" s="168"/>
    </row>
    <row r="74" spans="1:3" ht="18" customHeight="1">
      <c r="A74" s="169" t="s">
        <v>279</v>
      </c>
      <c r="B74" s="167">
        <v>3</v>
      </c>
      <c r="C74" s="168"/>
    </row>
    <row r="75" spans="1:3" ht="18" customHeight="1">
      <c r="A75" s="169" t="s">
        <v>280</v>
      </c>
      <c r="B75" s="167">
        <v>5</v>
      </c>
      <c r="C75" s="168"/>
    </row>
    <row r="76" spans="1:3" ht="18" customHeight="1">
      <c r="A76" s="169" t="s">
        <v>281</v>
      </c>
      <c r="B76" s="167">
        <v>4</v>
      </c>
      <c r="C76" s="168"/>
    </row>
    <row r="77" spans="1:3" ht="18" customHeight="1">
      <c r="A77" s="166" t="s">
        <v>282</v>
      </c>
      <c r="B77" s="167">
        <v>10</v>
      </c>
      <c r="C77" s="168" t="s">
        <v>421</v>
      </c>
    </row>
    <row r="78" spans="1:3" ht="18" customHeight="1">
      <c r="A78" s="169" t="s">
        <v>283</v>
      </c>
      <c r="B78" s="167">
        <v>18</v>
      </c>
      <c r="C78" s="168" t="s">
        <v>422</v>
      </c>
    </row>
    <row r="79" spans="1:3" ht="18" customHeight="1">
      <c r="A79" s="169" t="s">
        <v>284</v>
      </c>
      <c r="B79" s="167">
        <v>16</v>
      </c>
      <c r="C79" s="168" t="s">
        <v>423</v>
      </c>
    </row>
    <row r="80" spans="1:3" ht="45">
      <c r="A80" s="171" t="s">
        <v>285</v>
      </c>
      <c r="B80" s="167">
        <v>24</v>
      </c>
      <c r="C80" s="168" t="s">
        <v>424</v>
      </c>
    </row>
    <row r="81" spans="1:3" ht="18" customHeight="1">
      <c r="A81" s="169" t="s">
        <v>286</v>
      </c>
      <c r="B81" s="167">
        <v>13</v>
      </c>
      <c r="C81" s="168"/>
    </row>
    <row r="82" spans="1:3" ht="30">
      <c r="A82" s="169" t="s">
        <v>287</v>
      </c>
      <c r="B82" s="167">
        <v>13</v>
      </c>
      <c r="C82" s="168" t="s">
        <v>425</v>
      </c>
    </row>
    <row r="83" spans="1:3" ht="18" customHeight="1">
      <c r="A83" s="169" t="s">
        <v>288</v>
      </c>
      <c r="B83" s="167">
        <v>3</v>
      </c>
      <c r="C83" s="168" t="s">
        <v>426</v>
      </c>
    </row>
    <row r="84" spans="1:3" ht="18" customHeight="1">
      <c r="A84" s="169" t="s">
        <v>289</v>
      </c>
      <c r="B84" s="167">
        <v>15</v>
      </c>
      <c r="C84" s="168"/>
    </row>
    <row r="85" spans="1:3" ht="18" customHeight="1">
      <c r="A85" s="169" t="s">
        <v>290</v>
      </c>
      <c r="B85" s="167">
        <v>7</v>
      </c>
      <c r="C85" s="168" t="s">
        <v>427</v>
      </c>
    </row>
    <row r="86" spans="1:3" ht="18" customHeight="1">
      <c r="A86" s="169" t="s">
        <v>291</v>
      </c>
      <c r="B86" s="167">
        <v>13</v>
      </c>
      <c r="C86" s="168" t="s">
        <v>428</v>
      </c>
    </row>
    <row r="87" spans="1:3" ht="18" customHeight="1">
      <c r="A87" s="166" t="s">
        <v>292</v>
      </c>
      <c r="B87" s="167">
        <v>11</v>
      </c>
      <c r="C87" s="168" t="s">
        <v>429</v>
      </c>
    </row>
    <row r="88" spans="1:3" ht="18" customHeight="1">
      <c r="A88" s="169" t="s">
        <v>293</v>
      </c>
      <c r="B88" s="167">
        <v>18</v>
      </c>
      <c r="C88" s="168" t="s">
        <v>430</v>
      </c>
    </row>
    <row r="89" spans="1:3" ht="18" customHeight="1">
      <c r="A89" s="169" t="s">
        <v>294</v>
      </c>
      <c r="B89" s="167">
        <v>9</v>
      </c>
      <c r="C89" s="168"/>
    </row>
    <row r="90" spans="1:3" ht="18" customHeight="1">
      <c r="A90" s="169" t="s">
        <v>295</v>
      </c>
      <c r="B90" s="167">
        <v>4</v>
      </c>
      <c r="C90" s="168"/>
    </row>
    <row r="91" spans="1:3" ht="18" customHeight="1">
      <c r="A91" s="169" t="s">
        <v>296</v>
      </c>
      <c r="B91" s="167">
        <v>4</v>
      </c>
      <c r="C91" s="168"/>
    </row>
    <row r="92" spans="1:3" ht="30">
      <c r="A92" s="169" t="s">
        <v>297</v>
      </c>
      <c r="B92" s="167">
        <v>3</v>
      </c>
      <c r="C92" s="168" t="s">
        <v>431</v>
      </c>
    </row>
    <row r="93" spans="1:3" ht="18" customHeight="1">
      <c r="A93" s="169" t="s">
        <v>298</v>
      </c>
      <c r="B93" s="167">
        <v>18</v>
      </c>
      <c r="C93" s="168" t="s">
        <v>423</v>
      </c>
    </row>
    <row r="94" spans="1:3" ht="18" customHeight="1">
      <c r="A94" s="169" t="s">
        <v>299</v>
      </c>
      <c r="B94" s="167">
        <v>11</v>
      </c>
      <c r="C94" s="168" t="s">
        <v>423</v>
      </c>
    </row>
    <row r="95" spans="1:3" ht="18" customHeight="1">
      <c r="A95" s="169" t="s">
        <v>300</v>
      </c>
      <c r="B95" s="167">
        <v>8</v>
      </c>
      <c r="C95" s="168" t="s">
        <v>423</v>
      </c>
    </row>
    <row r="96" spans="1:3" ht="30">
      <c r="A96" s="169" t="s">
        <v>301</v>
      </c>
      <c r="B96" s="167">
        <v>13</v>
      </c>
      <c r="C96" s="168" t="s">
        <v>432</v>
      </c>
    </row>
    <row r="97" spans="1:3" ht="18" customHeight="1">
      <c r="A97" s="169" t="s">
        <v>302</v>
      </c>
      <c r="B97" s="167">
        <v>8</v>
      </c>
      <c r="C97" s="168" t="s">
        <v>433</v>
      </c>
    </row>
    <row r="98" spans="1:3" ht="18" customHeight="1">
      <c r="A98" s="166" t="s">
        <v>303</v>
      </c>
      <c r="B98" s="167">
        <v>7</v>
      </c>
      <c r="C98" s="168"/>
    </row>
    <row r="99" spans="1:3" ht="18" customHeight="1">
      <c r="A99" s="169" t="s">
        <v>304</v>
      </c>
      <c r="B99" s="167">
        <v>9</v>
      </c>
      <c r="C99" s="168" t="s">
        <v>433</v>
      </c>
    </row>
    <row r="100" spans="1:3" ht="18" customHeight="1">
      <c r="A100" s="169" t="s">
        <v>305</v>
      </c>
      <c r="B100" s="167">
        <v>10</v>
      </c>
      <c r="C100" s="168" t="s">
        <v>434</v>
      </c>
    </row>
    <row r="101" spans="1:3" ht="18" customHeight="1">
      <c r="A101" s="169" t="s">
        <v>306</v>
      </c>
      <c r="B101" s="167">
        <v>5</v>
      </c>
      <c r="C101" s="168" t="s">
        <v>435</v>
      </c>
    </row>
    <row r="102" spans="1:3" ht="18" customHeight="1">
      <c r="A102" s="171" t="s">
        <v>307</v>
      </c>
      <c r="B102" s="167">
        <v>11</v>
      </c>
      <c r="C102" s="168" t="s">
        <v>436</v>
      </c>
    </row>
    <row r="103" spans="1:3" ht="18" customHeight="1">
      <c r="A103" s="169" t="s">
        <v>308</v>
      </c>
      <c r="B103" s="167">
        <v>10</v>
      </c>
      <c r="C103" s="168"/>
    </row>
    <row r="104" spans="1:3" ht="18" customHeight="1" thickBot="1">
      <c r="A104" s="172" t="s">
        <v>309</v>
      </c>
      <c r="B104" s="173">
        <v>8</v>
      </c>
      <c r="C104" s="174"/>
    </row>
    <row r="105" spans="1:3" ht="18" customHeight="1" thickBot="1">
      <c r="A105" s="32" t="s">
        <v>189</v>
      </c>
      <c r="B105" s="33"/>
      <c r="C105" s="70"/>
    </row>
    <row r="106" spans="1:3" ht="12" customHeight="1" thickBot="1">
      <c r="A106" s="18"/>
      <c r="B106" s="19"/>
      <c r="C106" s="73"/>
    </row>
    <row r="107" spans="1:3" ht="18" customHeight="1" thickBot="1">
      <c r="A107" s="22" t="s">
        <v>191</v>
      </c>
      <c r="B107" s="23" t="s">
        <v>386</v>
      </c>
      <c r="C107" s="74" t="s">
        <v>349</v>
      </c>
    </row>
    <row r="108" spans="1:3" ht="18" customHeight="1">
      <c r="A108" s="148" t="s">
        <v>309</v>
      </c>
      <c r="B108" s="149">
        <v>0</v>
      </c>
      <c r="C108" s="175" t="s">
        <v>437</v>
      </c>
    </row>
    <row r="109" spans="1:3" ht="18" customHeight="1">
      <c r="A109" s="151" t="s">
        <v>350</v>
      </c>
      <c r="B109" s="152">
        <v>5</v>
      </c>
      <c r="C109" s="176" t="s">
        <v>438</v>
      </c>
    </row>
    <row r="110" spans="1:3" ht="18" customHeight="1">
      <c r="A110" s="151" t="s">
        <v>351</v>
      </c>
      <c r="B110" s="152">
        <v>4</v>
      </c>
      <c r="C110" s="176"/>
    </row>
    <row r="111" spans="1:3" ht="18" customHeight="1">
      <c r="A111" s="151" t="s">
        <v>352</v>
      </c>
      <c r="B111" s="152">
        <v>12</v>
      </c>
      <c r="C111" s="176" t="s">
        <v>439</v>
      </c>
    </row>
    <row r="112" spans="1:3" ht="18" customHeight="1">
      <c r="A112" s="151" t="s">
        <v>353</v>
      </c>
      <c r="B112" s="152">
        <v>15</v>
      </c>
      <c r="C112" s="176" t="s">
        <v>440</v>
      </c>
    </row>
    <row r="113" spans="1:3" ht="18" customHeight="1">
      <c r="A113" s="177" t="s">
        <v>354</v>
      </c>
      <c r="B113" s="152">
        <v>11</v>
      </c>
      <c r="C113" s="176" t="s">
        <v>441</v>
      </c>
    </row>
    <row r="114" spans="1:3" ht="18" customHeight="1">
      <c r="A114" s="151" t="s">
        <v>355</v>
      </c>
      <c r="B114" s="152">
        <v>18</v>
      </c>
      <c r="C114" s="176" t="s">
        <v>442</v>
      </c>
    </row>
    <row r="115" spans="1:3" ht="18" customHeight="1">
      <c r="A115" s="151" t="s">
        <v>356</v>
      </c>
      <c r="B115" s="152">
        <v>13</v>
      </c>
      <c r="C115" s="176" t="s">
        <v>443</v>
      </c>
    </row>
    <row r="116" spans="1:3" ht="18" customHeight="1">
      <c r="A116" s="151" t="s">
        <v>357</v>
      </c>
      <c r="B116" s="152">
        <v>16</v>
      </c>
      <c r="C116" s="176"/>
    </row>
    <row r="117" spans="1:3" ht="18" customHeight="1">
      <c r="A117" s="151" t="s">
        <v>358</v>
      </c>
      <c r="B117" s="152">
        <v>25</v>
      </c>
      <c r="C117" s="176" t="s">
        <v>444</v>
      </c>
    </row>
    <row r="118" spans="1:3" ht="18" customHeight="1">
      <c r="A118" s="151" t="s">
        <v>359</v>
      </c>
      <c r="B118" s="152">
        <v>15</v>
      </c>
      <c r="C118" s="176" t="s">
        <v>445</v>
      </c>
    </row>
    <row r="119" spans="1:3" ht="18" customHeight="1">
      <c r="A119" s="151" t="s">
        <v>360</v>
      </c>
      <c r="B119" s="152">
        <v>15</v>
      </c>
      <c r="C119" s="176" t="s">
        <v>446</v>
      </c>
    </row>
    <row r="120" spans="1:3" ht="18" customHeight="1">
      <c r="A120" s="151" t="s">
        <v>361</v>
      </c>
      <c r="B120" s="152">
        <v>18</v>
      </c>
      <c r="C120" s="176" t="s">
        <v>447</v>
      </c>
    </row>
    <row r="121" spans="1:3" ht="18" customHeight="1">
      <c r="A121" s="151" t="s">
        <v>362</v>
      </c>
      <c r="B121" s="152">
        <v>7</v>
      </c>
      <c r="C121" s="176"/>
    </row>
    <row r="122" spans="1:3" ht="18" customHeight="1">
      <c r="A122" s="151" t="s">
        <v>363</v>
      </c>
      <c r="B122" s="152">
        <v>16</v>
      </c>
      <c r="C122" s="176" t="s">
        <v>448</v>
      </c>
    </row>
    <row r="123" spans="1:3" ht="18" customHeight="1">
      <c r="A123" s="151" t="s">
        <v>364</v>
      </c>
      <c r="B123" s="152">
        <v>11</v>
      </c>
      <c r="C123" s="176" t="s">
        <v>449</v>
      </c>
    </row>
    <row r="124" spans="1:3" ht="18" customHeight="1">
      <c r="A124" s="151" t="s">
        <v>365</v>
      </c>
      <c r="B124" s="152">
        <v>13</v>
      </c>
      <c r="C124" s="176" t="s">
        <v>450</v>
      </c>
    </row>
    <row r="125" spans="1:3" ht="18" customHeight="1">
      <c r="A125" s="151" t="s">
        <v>366</v>
      </c>
      <c r="B125" s="152">
        <v>6</v>
      </c>
      <c r="C125" s="176"/>
    </row>
    <row r="126" spans="1:3" ht="18" customHeight="1">
      <c r="A126" s="151" t="s">
        <v>367</v>
      </c>
      <c r="B126" s="152">
        <v>13</v>
      </c>
      <c r="C126" s="176" t="s">
        <v>451</v>
      </c>
    </row>
    <row r="127" spans="1:3" ht="18" customHeight="1">
      <c r="A127" s="151" t="s">
        <v>368</v>
      </c>
      <c r="B127" s="152">
        <v>14</v>
      </c>
      <c r="C127" s="176"/>
    </row>
    <row r="128" spans="1:3" ht="18" customHeight="1">
      <c r="A128" s="178" t="s">
        <v>369</v>
      </c>
      <c r="B128" s="152">
        <v>3</v>
      </c>
      <c r="C128" s="176"/>
    </row>
    <row r="129" spans="1:3" ht="18" customHeight="1">
      <c r="A129" s="151" t="s">
        <v>370</v>
      </c>
      <c r="B129" s="152">
        <v>6</v>
      </c>
      <c r="C129" s="176" t="s">
        <v>452</v>
      </c>
    </row>
    <row r="130" spans="1:3" ht="18" customHeight="1">
      <c r="A130" s="151" t="s">
        <v>371</v>
      </c>
      <c r="B130" s="152">
        <v>24</v>
      </c>
      <c r="C130" s="176" t="s">
        <v>453</v>
      </c>
    </row>
    <row r="131" spans="1:3" ht="18" customHeight="1">
      <c r="A131" s="178" t="s">
        <v>372</v>
      </c>
      <c r="B131" s="152">
        <v>3</v>
      </c>
      <c r="C131" s="176" t="s">
        <v>454</v>
      </c>
    </row>
    <row r="132" spans="1:3" ht="18" customHeight="1">
      <c r="A132" s="151" t="s">
        <v>373</v>
      </c>
      <c r="B132" s="152">
        <v>16</v>
      </c>
      <c r="C132" s="176" t="s">
        <v>455</v>
      </c>
    </row>
    <row r="133" spans="1:3" ht="18" customHeight="1">
      <c r="A133" s="151" t="s">
        <v>374</v>
      </c>
      <c r="B133" s="152">
        <v>14</v>
      </c>
      <c r="C133" s="176"/>
    </row>
    <row r="134" spans="1:3" ht="18" customHeight="1">
      <c r="A134" s="155" t="s">
        <v>375</v>
      </c>
      <c r="B134" s="152">
        <v>11</v>
      </c>
      <c r="C134" s="176" t="s">
        <v>377</v>
      </c>
    </row>
    <row r="135" spans="1:3" ht="18" customHeight="1">
      <c r="A135" s="151" t="s">
        <v>376</v>
      </c>
      <c r="B135" s="152">
        <v>4</v>
      </c>
      <c r="C135" s="176"/>
    </row>
    <row r="136" spans="1:3" ht="18" customHeight="1">
      <c r="A136" s="151" t="s">
        <v>378</v>
      </c>
      <c r="B136" s="152">
        <v>7</v>
      </c>
      <c r="C136" s="176" t="s">
        <v>530</v>
      </c>
    </row>
    <row r="137" spans="1:3" ht="18" customHeight="1">
      <c r="A137" s="151" t="s">
        <v>379</v>
      </c>
      <c r="B137" s="152">
        <v>24</v>
      </c>
      <c r="C137" s="176" t="s">
        <v>531</v>
      </c>
    </row>
    <row r="138" spans="1:3" ht="18" customHeight="1">
      <c r="A138" s="151" t="s">
        <v>380</v>
      </c>
      <c r="B138" s="152">
        <v>14</v>
      </c>
      <c r="C138" s="176"/>
    </row>
    <row r="139" spans="1:3" ht="18" customHeight="1">
      <c r="A139" s="151" t="s">
        <v>381</v>
      </c>
      <c r="B139" s="152">
        <v>20</v>
      </c>
      <c r="C139" s="176" t="s">
        <v>532</v>
      </c>
    </row>
    <row r="140" spans="1:3" ht="18" customHeight="1">
      <c r="A140" s="151" t="s">
        <v>382</v>
      </c>
      <c r="B140" s="152">
        <v>9</v>
      </c>
      <c r="C140" s="176" t="s">
        <v>533</v>
      </c>
    </row>
    <row r="141" spans="1:3" ht="18" customHeight="1">
      <c r="A141" s="151" t="s">
        <v>383</v>
      </c>
      <c r="B141" s="152">
        <v>5</v>
      </c>
      <c r="C141" s="176"/>
    </row>
    <row r="142" spans="1:3" ht="18" customHeight="1">
      <c r="A142" s="179" t="s">
        <v>324</v>
      </c>
      <c r="B142" s="152">
        <v>27</v>
      </c>
      <c r="C142" s="176"/>
    </row>
    <row r="143" spans="1:3" ht="18" customHeight="1" thickBot="1">
      <c r="A143" s="156" t="s">
        <v>384</v>
      </c>
      <c r="B143" s="157">
        <v>13</v>
      </c>
      <c r="C143" s="180" t="s">
        <v>529</v>
      </c>
    </row>
    <row r="144" spans="1:3" ht="18" customHeight="1" thickBot="1">
      <c r="A144" s="32" t="s">
        <v>192</v>
      </c>
      <c r="B144" s="33"/>
      <c r="C144" s="70"/>
    </row>
    <row r="145" spans="1:3" ht="12" customHeight="1" thickBot="1">
      <c r="A145" s="18"/>
      <c r="B145" s="19"/>
      <c r="C145" s="73"/>
    </row>
    <row r="146" spans="1:3" ht="18" customHeight="1" thickBot="1">
      <c r="A146" s="22" t="s">
        <v>193</v>
      </c>
      <c r="B146" s="23" t="s">
        <v>2</v>
      </c>
      <c r="C146" s="74" t="s">
        <v>1</v>
      </c>
    </row>
    <row r="147" spans="1:3" ht="18" customHeight="1">
      <c r="A147" s="27" t="s">
        <v>384</v>
      </c>
      <c r="B147" s="30">
        <v>0</v>
      </c>
      <c r="C147" s="75" t="s">
        <v>536</v>
      </c>
    </row>
    <row r="148" spans="1:3" ht="18" customHeight="1">
      <c r="A148" s="27" t="s">
        <v>387</v>
      </c>
      <c r="B148" s="30">
        <v>14</v>
      </c>
      <c r="C148" s="75"/>
    </row>
    <row r="149" spans="1:3" ht="18" customHeight="1">
      <c r="A149" s="27" t="s">
        <v>388</v>
      </c>
      <c r="B149" s="30">
        <v>17</v>
      </c>
      <c r="C149" s="75"/>
    </row>
    <row r="150" spans="1:3" ht="18" customHeight="1">
      <c r="A150" s="27" t="s">
        <v>389</v>
      </c>
      <c r="B150" s="30">
        <v>11</v>
      </c>
      <c r="C150" s="75"/>
    </row>
    <row r="151" spans="1:3" ht="18" customHeight="1">
      <c r="A151" s="27" t="s">
        <v>390</v>
      </c>
      <c r="B151" s="30">
        <v>2</v>
      </c>
      <c r="C151" s="75"/>
    </row>
    <row r="152" spans="1:3" ht="18" customHeight="1">
      <c r="A152" s="27" t="s">
        <v>391</v>
      </c>
      <c r="B152" s="30">
        <v>18</v>
      </c>
      <c r="C152" s="75"/>
    </row>
    <row r="153" spans="1:3" ht="18" customHeight="1">
      <c r="A153" s="27" t="s">
        <v>392</v>
      </c>
      <c r="B153" s="30">
        <v>6</v>
      </c>
      <c r="C153" s="75"/>
    </row>
    <row r="154" spans="1:3" ht="18" customHeight="1">
      <c r="A154" s="27" t="s">
        <v>393</v>
      </c>
      <c r="B154" s="30">
        <v>4</v>
      </c>
      <c r="C154" s="75"/>
    </row>
    <row r="155" spans="1:3" ht="18" customHeight="1">
      <c r="A155" s="27" t="s">
        <v>394</v>
      </c>
      <c r="B155" s="30">
        <v>15</v>
      </c>
      <c r="C155" s="75"/>
    </row>
    <row r="156" spans="1:6" ht="18" customHeight="1">
      <c r="A156" s="27" t="s">
        <v>395</v>
      </c>
      <c r="B156" s="30">
        <v>8</v>
      </c>
      <c r="C156" s="75"/>
      <c r="F156" s="66"/>
    </row>
    <row r="157" spans="1:3" ht="18" customHeight="1">
      <c r="A157" s="27" t="s">
        <v>396</v>
      </c>
      <c r="B157" s="30">
        <v>13</v>
      </c>
      <c r="C157" s="75"/>
    </row>
    <row r="158" spans="1:3" ht="18" customHeight="1">
      <c r="A158" s="27" t="s">
        <v>397</v>
      </c>
      <c r="B158" s="30">
        <v>10</v>
      </c>
      <c r="C158" s="75"/>
    </row>
    <row r="159" spans="1:3" ht="18" customHeight="1">
      <c r="A159" s="27" t="s">
        <v>398</v>
      </c>
      <c r="B159" s="30">
        <v>9</v>
      </c>
      <c r="C159" s="75"/>
    </row>
    <row r="160" spans="1:3" ht="18" customHeight="1">
      <c r="A160" s="27" t="s">
        <v>399</v>
      </c>
      <c r="B160" s="30">
        <v>16</v>
      </c>
      <c r="C160" s="75"/>
    </row>
    <row r="161" spans="1:3" ht="18" customHeight="1">
      <c r="A161" s="27" t="s">
        <v>400</v>
      </c>
      <c r="B161" s="30">
        <v>7</v>
      </c>
      <c r="C161" s="75"/>
    </row>
    <row r="162" spans="1:3" ht="18" customHeight="1">
      <c r="A162" s="27" t="s">
        <v>401</v>
      </c>
      <c r="B162" s="30">
        <v>8</v>
      </c>
      <c r="C162" s="75"/>
    </row>
    <row r="163" spans="1:3" ht="18" customHeight="1">
      <c r="A163" s="27" t="s">
        <v>402</v>
      </c>
      <c r="B163" s="30">
        <v>4</v>
      </c>
      <c r="C163" s="75"/>
    </row>
    <row r="164" spans="1:3" ht="18" customHeight="1">
      <c r="A164" s="27" t="s">
        <v>403</v>
      </c>
      <c r="B164" s="30">
        <v>6</v>
      </c>
      <c r="C164" s="75"/>
    </row>
    <row r="165" spans="1:3" ht="18" customHeight="1">
      <c r="A165" s="49" t="s">
        <v>404</v>
      </c>
      <c r="B165" s="30">
        <v>7</v>
      </c>
      <c r="C165" s="75"/>
    </row>
    <row r="166" spans="1:3" ht="18" customHeight="1">
      <c r="A166" s="27" t="s">
        <v>405</v>
      </c>
      <c r="B166" s="30">
        <v>9</v>
      </c>
      <c r="C166" s="75"/>
    </row>
    <row r="167" spans="1:3" ht="18" customHeight="1" thickBot="1">
      <c r="A167" s="49" t="s">
        <v>406</v>
      </c>
      <c r="B167" s="30">
        <v>25</v>
      </c>
      <c r="C167" s="75"/>
    </row>
    <row r="168" spans="1:3" ht="18" customHeight="1" thickBot="1">
      <c r="A168" s="32" t="s">
        <v>194</v>
      </c>
      <c r="B168" s="33"/>
      <c r="C168" s="70"/>
    </row>
    <row r="169" spans="1:3" ht="12" customHeight="1" thickBot="1">
      <c r="A169" s="18"/>
      <c r="B169" s="19"/>
      <c r="C169" s="73"/>
    </row>
    <row r="170" spans="1:3" ht="18" customHeight="1" thickBot="1">
      <c r="A170" s="22" t="s">
        <v>195</v>
      </c>
      <c r="B170" s="23" t="s">
        <v>28</v>
      </c>
      <c r="C170" s="74" t="s">
        <v>3</v>
      </c>
    </row>
    <row r="171" spans="1:3" ht="18" customHeight="1">
      <c r="A171" s="181" t="s">
        <v>406</v>
      </c>
      <c r="B171" s="149"/>
      <c r="C171" s="175"/>
    </row>
    <row r="172" spans="1:3" ht="18" customHeight="1">
      <c r="A172" s="151" t="s">
        <v>4</v>
      </c>
      <c r="B172" s="152">
        <v>13</v>
      </c>
      <c r="C172" s="176"/>
    </row>
    <row r="173" spans="1:3" ht="18" customHeight="1">
      <c r="A173" s="151" t="s">
        <v>5</v>
      </c>
      <c r="B173" s="152">
        <v>17</v>
      </c>
      <c r="C173" s="176"/>
    </row>
    <row r="174" spans="1:3" ht="18" customHeight="1">
      <c r="A174" s="177" t="s">
        <v>6</v>
      </c>
      <c r="B174" s="152">
        <v>12</v>
      </c>
      <c r="C174" s="176"/>
    </row>
    <row r="175" spans="1:3" ht="18" customHeight="1">
      <c r="A175" s="177" t="s">
        <v>7</v>
      </c>
      <c r="B175" s="152">
        <v>1</v>
      </c>
      <c r="C175" s="176"/>
    </row>
    <row r="176" spans="1:3" ht="18" customHeight="1">
      <c r="A176" s="151" t="s">
        <v>8</v>
      </c>
      <c r="B176" s="152">
        <v>10</v>
      </c>
      <c r="C176" s="176" t="s">
        <v>450</v>
      </c>
    </row>
    <row r="177" spans="1:3" ht="18" customHeight="1">
      <c r="A177" s="151" t="s">
        <v>9</v>
      </c>
      <c r="B177" s="152">
        <v>8</v>
      </c>
      <c r="C177" s="176"/>
    </row>
    <row r="178" spans="1:3" ht="18" customHeight="1">
      <c r="A178" s="151" t="s">
        <v>10</v>
      </c>
      <c r="B178" s="152">
        <v>3</v>
      </c>
      <c r="C178" s="176" t="s">
        <v>537</v>
      </c>
    </row>
    <row r="179" spans="1:3" ht="18" customHeight="1">
      <c r="A179" s="151" t="s">
        <v>11</v>
      </c>
      <c r="B179" s="152">
        <v>5</v>
      </c>
      <c r="C179" s="176"/>
    </row>
    <row r="180" spans="1:3" ht="18" customHeight="1">
      <c r="A180" s="177" t="s">
        <v>12</v>
      </c>
      <c r="B180" s="152">
        <v>4</v>
      </c>
      <c r="C180" s="176"/>
    </row>
    <row r="181" spans="1:3" ht="18" customHeight="1">
      <c r="A181" s="177" t="s">
        <v>13</v>
      </c>
      <c r="B181" s="152">
        <v>1</v>
      </c>
      <c r="C181" s="176"/>
    </row>
    <row r="182" spans="1:3" ht="18" customHeight="1">
      <c r="A182" s="151" t="s">
        <v>14</v>
      </c>
      <c r="B182" s="152">
        <v>2</v>
      </c>
      <c r="C182" s="176"/>
    </row>
    <row r="183" spans="1:3" ht="18" customHeight="1">
      <c r="A183" s="151" t="s">
        <v>15</v>
      </c>
      <c r="B183" s="152">
        <v>11</v>
      </c>
      <c r="C183" s="176" t="s">
        <v>538</v>
      </c>
    </row>
    <row r="184" spans="1:3" ht="18" customHeight="1">
      <c r="A184" s="151" t="s">
        <v>16</v>
      </c>
      <c r="B184" s="152">
        <v>9</v>
      </c>
      <c r="C184" s="176" t="s">
        <v>540</v>
      </c>
    </row>
    <row r="185" spans="1:3" ht="18" customHeight="1">
      <c r="A185" s="151" t="s">
        <v>17</v>
      </c>
      <c r="B185" s="152">
        <v>11</v>
      </c>
      <c r="C185" s="176" t="s">
        <v>543</v>
      </c>
    </row>
    <row r="186" spans="1:3" ht="18" customHeight="1">
      <c r="A186" s="151" t="s">
        <v>18</v>
      </c>
      <c r="B186" s="152">
        <v>11</v>
      </c>
      <c r="C186" s="176" t="s">
        <v>544</v>
      </c>
    </row>
    <row r="187" spans="1:3" ht="18" customHeight="1">
      <c r="A187" s="151" t="s">
        <v>19</v>
      </c>
      <c r="B187" s="152">
        <v>7</v>
      </c>
      <c r="C187" s="176" t="s">
        <v>545</v>
      </c>
    </row>
    <row r="188" spans="1:3" ht="18" customHeight="1">
      <c r="A188" s="151" t="s">
        <v>20</v>
      </c>
      <c r="B188" s="152">
        <v>14</v>
      </c>
      <c r="C188" s="176"/>
    </row>
    <row r="189" spans="1:3" ht="18" customHeight="1">
      <c r="A189" s="179" t="s">
        <v>21</v>
      </c>
      <c r="B189" s="152">
        <v>5</v>
      </c>
      <c r="C189" s="176" t="s">
        <v>547</v>
      </c>
    </row>
    <row r="190" spans="1:3" ht="18" customHeight="1">
      <c r="A190" s="151" t="s">
        <v>22</v>
      </c>
      <c r="B190" s="152">
        <v>12</v>
      </c>
      <c r="C190" s="176" t="s">
        <v>548</v>
      </c>
    </row>
    <row r="191" spans="1:3" ht="18" customHeight="1">
      <c r="A191" s="151" t="s">
        <v>23</v>
      </c>
      <c r="B191" s="152">
        <v>4</v>
      </c>
      <c r="C191" s="176" t="s">
        <v>549</v>
      </c>
    </row>
    <row r="192" spans="1:3" ht="18" customHeight="1">
      <c r="A192" s="151" t="s">
        <v>24</v>
      </c>
      <c r="B192" s="152">
        <v>8</v>
      </c>
      <c r="C192" s="176" t="s">
        <v>550</v>
      </c>
    </row>
    <row r="193" spans="1:3" ht="18" customHeight="1">
      <c r="A193" s="151" t="s">
        <v>25</v>
      </c>
      <c r="B193" s="152">
        <v>5</v>
      </c>
      <c r="C193" s="176" t="s">
        <v>551</v>
      </c>
    </row>
    <row r="194" spans="1:3" ht="18" customHeight="1">
      <c r="A194" s="151" t="s">
        <v>26</v>
      </c>
      <c r="B194" s="152">
        <v>12</v>
      </c>
      <c r="C194" s="176"/>
    </row>
    <row r="195" spans="1:3" ht="18" customHeight="1" thickBot="1">
      <c r="A195" s="182" t="s">
        <v>30</v>
      </c>
      <c r="B195" s="157">
        <v>5</v>
      </c>
      <c r="C195" s="180" t="s">
        <v>552</v>
      </c>
    </row>
    <row r="196" spans="1:3" ht="18" customHeight="1" thickBot="1">
      <c r="A196" s="32" t="s">
        <v>196</v>
      </c>
      <c r="B196" s="33"/>
      <c r="C196" s="70"/>
    </row>
    <row r="197" spans="1:3" ht="12" customHeight="1" thickBot="1">
      <c r="A197" s="18"/>
      <c r="B197" s="19"/>
      <c r="C197" s="73"/>
    </row>
    <row r="198" spans="1:3" ht="18" customHeight="1" thickBot="1">
      <c r="A198" s="22" t="s">
        <v>197</v>
      </c>
      <c r="B198" s="23" t="s">
        <v>78</v>
      </c>
      <c r="C198" s="74" t="s">
        <v>77</v>
      </c>
    </row>
    <row r="199" spans="1:3" ht="18" customHeight="1">
      <c r="A199" s="181" t="s">
        <v>30</v>
      </c>
      <c r="B199" s="149">
        <v>0</v>
      </c>
      <c r="C199" s="175" t="s">
        <v>556</v>
      </c>
    </row>
    <row r="200" spans="1:3" ht="18" customHeight="1">
      <c r="A200" s="151" t="s">
        <v>31</v>
      </c>
      <c r="B200" s="152">
        <v>12</v>
      </c>
      <c r="C200" s="176"/>
    </row>
    <row r="201" spans="1:3" ht="18" customHeight="1">
      <c r="A201" s="151" t="s">
        <v>32</v>
      </c>
      <c r="B201" s="152">
        <v>8</v>
      </c>
      <c r="C201" s="176" t="s">
        <v>557</v>
      </c>
    </row>
    <row r="202" spans="1:3" ht="18" customHeight="1">
      <c r="A202" s="151" t="s">
        <v>33</v>
      </c>
      <c r="B202" s="152">
        <v>29</v>
      </c>
      <c r="C202" s="176" t="s">
        <v>558</v>
      </c>
    </row>
    <row r="203" spans="1:3" ht="18" customHeight="1">
      <c r="A203" s="151" t="s">
        <v>34</v>
      </c>
      <c r="B203" s="152">
        <v>7</v>
      </c>
      <c r="C203" s="176" t="s">
        <v>559</v>
      </c>
    </row>
    <row r="204" spans="1:3" ht="18" customHeight="1">
      <c r="A204" s="151" t="s">
        <v>35</v>
      </c>
      <c r="B204" s="152">
        <v>12</v>
      </c>
      <c r="C204" s="176"/>
    </row>
    <row r="205" spans="1:3" ht="18" customHeight="1">
      <c r="A205" s="151" t="s">
        <v>36</v>
      </c>
      <c r="B205" s="152">
        <v>7</v>
      </c>
      <c r="C205" s="176" t="s">
        <v>560</v>
      </c>
    </row>
    <row r="206" spans="1:3" ht="18" customHeight="1">
      <c r="A206" s="151" t="s">
        <v>37</v>
      </c>
      <c r="B206" s="152">
        <v>6</v>
      </c>
      <c r="C206" s="176" t="s">
        <v>561</v>
      </c>
    </row>
    <row r="207" spans="1:3" ht="18" customHeight="1">
      <c r="A207" s="151" t="s">
        <v>38</v>
      </c>
      <c r="B207" s="152">
        <v>8</v>
      </c>
      <c r="C207" s="176" t="s">
        <v>562</v>
      </c>
    </row>
    <row r="208" spans="1:3" ht="18" customHeight="1">
      <c r="A208" s="151" t="s">
        <v>39</v>
      </c>
      <c r="B208" s="152">
        <v>7</v>
      </c>
      <c r="C208" s="176" t="s">
        <v>563</v>
      </c>
    </row>
    <row r="209" spans="1:3" ht="18" customHeight="1">
      <c r="A209" s="151" t="s">
        <v>40</v>
      </c>
      <c r="B209" s="152">
        <v>3</v>
      </c>
      <c r="C209" s="176" t="s">
        <v>564</v>
      </c>
    </row>
    <row r="210" spans="1:3" ht="18" customHeight="1">
      <c r="A210" s="151" t="s">
        <v>41</v>
      </c>
      <c r="B210" s="152">
        <v>8</v>
      </c>
      <c r="C210" s="176" t="s">
        <v>565</v>
      </c>
    </row>
    <row r="211" spans="1:3" ht="18" customHeight="1">
      <c r="A211" s="151" t="s">
        <v>42</v>
      </c>
      <c r="B211" s="152">
        <v>3</v>
      </c>
      <c r="C211" s="176" t="s">
        <v>566</v>
      </c>
    </row>
    <row r="212" spans="1:3" ht="18" customHeight="1">
      <c r="A212" s="151" t="s">
        <v>43</v>
      </c>
      <c r="B212" s="152">
        <v>15</v>
      </c>
      <c r="C212" s="176" t="s">
        <v>567</v>
      </c>
    </row>
    <row r="213" spans="1:3" ht="18" customHeight="1">
      <c r="A213" s="151" t="s">
        <v>44</v>
      </c>
      <c r="B213" s="152">
        <v>9</v>
      </c>
      <c r="C213" s="176" t="s">
        <v>568</v>
      </c>
    </row>
    <row r="214" spans="1:3" ht="18" customHeight="1">
      <c r="A214" s="151" t="s">
        <v>45</v>
      </c>
      <c r="B214" s="152">
        <v>3</v>
      </c>
      <c r="C214" s="176" t="s">
        <v>569</v>
      </c>
    </row>
    <row r="215" spans="1:3" ht="18" customHeight="1">
      <c r="A215" s="151" t="s">
        <v>46</v>
      </c>
      <c r="B215" s="152">
        <v>21</v>
      </c>
      <c r="C215" s="176" t="s">
        <v>569</v>
      </c>
    </row>
    <row r="216" spans="1:3" ht="18" customHeight="1">
      <c r="A216" s="179" t="s">
        <v>47</v>
      </c>
      <c r="B216" s="152">
        <v>15</v>
      </c>
      <c r="C216" s="176" t="s">
        <v>570</v>
      </c>
    </row>
    <row r="217" spans="1:3" ht="18" customHeight="1">
      <c r="A217" s="151" t="s">
        <v>48</v>
      </c>
      <c r="B217" s="152">
        <v>7</v>
      </c>
      <c r="C217" s="176" t="s">
        <v>569</v>
      </c>
    </row>
    <row r="218" spans="1:3" ht="18" customHeight="1">
      <c r="A218" s="151" t="s">
        <v>49</v>
      </c>
      <c r="B218" s="152">
        <v>3</v>
      </c>
      <c r="C218" s="176"/>
    </row>
    <row r="219" spans="1:3" ht="18" customHeight="1">
      <c r="A219" s="151" t="s">
        <v>50</v>
      </c>
      <c r="B219" s="152">
        <v>12</v>
      </c>
      <c r="C219" s="176"/>
    </row>
    <row r="220" spans="1:3" ht="18" customHeight="1">
      <c r="A220" s="151" t="s">
        <v>51</v>
      </c>
      <c r="B220" s="152">
        <v>19</v>
      </c>
      <c r="C220" s="176" t="s">
        <v>571</v>
      </c>
    </row>
    <row r="221" spans="1:3" ht="18" customHeight="1">
      <c r="A221" s="151" t="s">
        <v>52</v>
      </c>
      <c r="B221" s="152">
        <v>9</v>
      </c>
      <c r="C221" s="176" t="s">
        <v>572</v>
      </c>
    </row>
    <row r="222" spans="1:3" ht="18" customHeight="1">
      <c r="A222" s="151" t="s">
        <v>53</v>
      </c>
      <c r="B222" s="152">
        <v>2</v>
      </c>
      <c r="C222" s="176" t="s">
        <v>573</v>
      </c>
    </row>
    <row r="223" spans="1:3" ht="18" customHeight="1">
      <c r="A223" s="151" t="s">
        <v>54</v>
      </c>
      <c r="B223" s="152">
        <v>22</v>
      </c>
      <c r="C223" s="176" t="s">
        <v>574</v>
      </c>
    </row>
    <row r="224" spans="1:3" ht="30.75">
      <c r="A224" s="160" t="s">
        <v>55</v>
      </c>
      <c r="B224" s="152">
        <v>19</v>
      </c>
      <c r="C224" s="176" t="s">
        <v>575</v>
      </c>
    </row>
    <row r="225" spans="1:3" ht="18" customHeight="1">
      <c r="A225" s="151" t="s">
        <v>56</v>
      </c>
      <c r="B225" s="152">
        <v>18</v>
      </c>
      <c r="C225" s="176" t="s">
        <v>576</v>
      </c>
    </row>
    <row r="226" spans="1:3" ht="18" customHeight="1">
      <c r="A226" s="151" t="s">
        <v>57</v>
      </c>
      <c r="B226" s="152">
        <v>14</v>
      </c>
      <c r="C226" s="176"/>
    </row>
    <row r="227" spans="1:3" ht="30.75">
      <c r="A227" s="160" t="s">
        <v>58</v>
      </c>
      <c r="B227" s="152">
        <v>8</v>
      </c>
      <c r="C227" s="176" t="s">
        <v>577</v>
      </c>
    </row>
    <row r="228" spans="1:3" ht="18" customHeight="1">
      <c r="A228" s="151" t="s">
        <v>59</v>
      </c>
      <c r="B228" s="152">
        <v>4</v>
      </c>
      <c r="C228" s="176"/>
    </row>
    <row r="229" spans="1:3" ht="18" customHeight="1">
      <c r="A229" s="151" t="s">
        <v>60</v>
      </c>
      <c r="B229" s="152">
        <v>6</v>
      </c>
      <c r="C229" s="176"/>
    </row>
    <row r="230" spans="1:3" ht="18" customHeight="1">
      <c r="A230" s="151" t="s">
        <v>61</v>
      </c>
      <c r="B230" s="152">
        <v>7</v>
      </c>
      <c r="C230" s="176" t="s">
        <v>578</v>
      </c>
    </row>
    <row r="231" spans="1:3" ht="18" customHeight="1">
      <c r="A231" s="151" t="s">
        <v>62</v>
      </c>
      <c r="B231" s="152">
        <v>13</v>
      </c>
      <c r="C231" s="176"/>
    </row>
    <row r="232" spans="1:3" ht="18" customHeight="1">
      <c r="A232" s="151" t="s">
        <v>63</v>
      </c>
      <c r="B232" s="152">
        <v>6</v>
      </c>
      <c r="C232" s="176" t="s">
        <v>579</v>
      </c>
    </row>
    <row r="233" spans="1:3" ht="18" customHeight="1">
      <c r="A233" s="151" t="s">
        <v>64</v>
      </c>
      <c r="B233" s="152">
        <v>6</v>
      </c>
      <c r="C233" s="176"/>
    </row>
    <row r="234" spans="1:3" ht="18" customHeight="1">
      <c r="A234" s="179" t="s">
        <v>65</v>
      </c>
      <c r="B234" s="152">
        <v>13</v>
      </c>
      <c r="C234" s="176" t="s">
        <v>587</v>
      </c>
    </row>
    <row r="235" spans="1:3" ht="18" customHeight="1">
      <c r="A235" s="151" t="s">
        <v>586</v>
      </c>
      <c r="B235" s="152">
        <v>5</v>
      </c>
      <c r="C235" s="176"/>
    </row>
    <row r="236" spans="1:3" ht="18" customHeight="1">
      <c r="A236" s="151" t="s">
        <v>67</v>
      </c>
      <c r="B236" s="152">
        <v>8</v>
      </c>
      <c r="C236" s="176"/>
    </row>
    <row r="237" spans="1:3" ht="18" customHeight="1">
      <c r="A237" s="151" t="s">
        <v>68</v>
      </c>
      <c r="B237" s="152">
        <v>11</v>
      </c>
      <c r="C237" s="176" t="s">
        <v>588</v>
      </c>
    </row>
    <row r="238" spans="1:3" ht="30.75">
      <c r="A238" s="160" t="s">
        <v>69</v>
      </c>
      <c r="B238" s="152">
        <v>11</v>
      </c>
      <c r="C238" s="176" t="s">
        <v>589</v>
      </c>
    </row>
    <row r="239" spans="1:3" ht="18" customHeight="1">
      <c r="A239" s="151" t="s">
        <v>70</v>
      </c>
      <c r="B239" s="152">
        <v>11</v>
      </c>
      <c r="C239" s="176" t="s">
        <v>590</v>
      </c>
    </row>
    <row r="240" spans="1:3" ht="18" customHeight="1">
      <c r="A240" s="151" t="s">
        <v>71</v>
      </c>
      <c r="B240" s="152">
        <v>5</v>
      </c>
      <c r="C240" s="176" t="s">
        <v>591</v>
      </c>
    </row>
    <row r="241" spans="1:3" ht="60.75">
      <c r="A241" s="160" t="s">
        <v>72</v>
      </c>
      <c r="B241" s="152">
        <v>10</v>
      </c>
      <c r="C241" s="176" t="s">
        <v>592</v>
      </c>
    </row>
    <row r="242" spans="1:3" ht="45.75">
      <c r="A242" s="160" t="s">
        <v>73</v>
      </c>
      <c r="B242" s="152">
        <v>14</v>
      </c>
      <c r="C242" s="176" t="s">
        <v>593</v>
      </c>
    </row>
    <row r="243" spans="1:3" ht="18" customHeight="1">
      <c r="A243" s="151" t="s">
        <v>74</v>
      </c>
      <c r="B243" s="152">
        <v>10</v>
      </c>
      <c r="C243" s="176" t="s">
        <v>594</v>
      </c>
    </row>
    <row r="244" spans="1:3" ht="18" customHeight="1">
      <c r="A244" s="151" t="s">
        <v>75</v>
      </c>
      <c r="B244" s="152">
        <v>10</v>
      </c>
      <c r="C244" s="176"/>
    </row>
    <row r="245" spans="1:3" ht="18" customHeight="1">
      <c r="A245" s="178" t="s">
        <v>76</v>
      </c>
      <c r="B245" s="152">
        <v>9</v>
      </c>
      <c r="C245" s="176" t="s">
        <v>607</v>
      </c>
    </row>
    <row r="246" spans="1:3" ht="18" customHeight="1">
      <c r="A246" s="151" t="s">
        <v>595</v>
      </c>
      <c r="B246" s="152">
        <v>5</v>
      </c>
      <c r="C246" s="176"/>
    </row>
    <row r="247" spans="1:3" ht="18" customHeight="1">
      <c r="A247" s="151" t="s">
        <v>596</v>
      </c>
      <c r="B247" s="152">
        <v>4</v>
      </c>
      <c r="C247" s="176"/>
    </row>
    <row r="248" spans="1:3" ht="18" customHeight="1">
      <c r="A248" s="151" t="s">
        <v>597</v>
      </c>
      <c r="B248" s="152">
        <v>11</v>
      </c>
      <c r="C248" s="176" t="s">
        <v>608</v>
      </c>
    </row>
    <row r="249" spans="1:3" ht="18" customHeight="1">
      <c r="A249" s="151" t="s">
        <v>598</v>
      </c>
      <c r="B249" s="152">
        <v>4</v>
      </c>
      <c r="C249" s="176"/>
    </row>
    <row r="250" spans="1:3" ht="18" customHeight="1">
      <c r="A250" s="151" t="s">
        <v>599</v>
      </c>
      <c r="B250" s="152">
        <v>2</v>
      </c>
      <c r="C250" s="176"/>
    </row>
    <row r="251" spans="1:3" ht="94.5" customHeight="1">
      <c r="A251" s="160" t="s">
        <v>598</v>
      </c>
      <c r="B251" s="152">
        <v>2</v>
      </c>
      <c r="C251" s="176" t="s">
        <v>609</v>
      </c>
    </row>
    <row r="252" spans="1:3" ht="18" customHeight="1">
      <c r="A252" s="151" t="s">
        <v>600</v>
      </c>
      <c r="B252" s="152">
        <v>8</v>
      </c>
      <c r="C252" s="176" t="s">
        <v>610</v>
      </c>
    </row>
    <row r="253" spans="1:3" ht="18" customHeight="1">
      <c r="A253" s="151" t="s">
        <v>601</v>
      </c>
      <c r="B253" s="152">
        <v>10</v>
      </c>
      <c r="C253" s="176"/>
    </row>
    <row r="254" spans="1:3" ht="18" customHeight="1">
      <c r="A254" s="151" t="s">
        <v>602</v>
      </c>
      <c r="B254" s="152">
        <v>7</v>
      </c>
      <c r="C254" s="176" t="s">
        <v>611</v>
      </c>
    </row>
    <row r="255" spans="1:3" ht="18" customHeight="1">
      <c r="A255" s="151" t="s">
        <v>603</v>
      </c>
      <c r="B255" s="152">
        <v>8</v>
      </c>
      <c r="C255" s="176"/>
    </row>
    <row r="256" spans="1:3" ht="18" customHeight="1" thickBot="1">
      <c r="A256" s="156" t="s">
        <v>79</v>
      </c>
      <c r="B256" s="157">
        <v>5</v>
      </c>
      <c r="C256" s="180"/>
    </row>
    <row r="257" spans="1:3" ht="18.75" thickBot="1">
      <c r="A257" s="22" t="s">
        <v>199</v>
      </c>
      <c r="B257" s="23" t="s">
        <v>107</v>
      </c>
      <c r="C257" s="24"/>
    </row>
    <row r="258" spans="1:3" ht="18">
      <c r="A258" s="159" t="s">
        <v>79</v>
      </c>
      <c r="B258" s="149"/>
      <c r="C258" s="183" t="s">
        <v>613</v>
      </c>
    </row>
    <row r="259" spans="1:3" ht="30.75">
      <c r="A259" s="160" t="s">
        <v>80</v>
      </c>
      <c r="B259" s="152">
        <v>9</v>
      </c>
      <c r="C259" s="184" t="s">
        <v>614</v>
      </c>
    </row>
    <row r="260" spans="1:3" ht="45.75">
      <c r="A260" s="160" t="s">
        <v>464</v>
      </c>
      <c r="B260" s="152">
        <v>3</v>
      </c>
      <c r="C260" s="184" t="s">
        <v>615</v>
      </c>
    </row>
    <row r="261" spans="1:3" ht="18">
      <c r="A261" s="160" t="s">
        <v>81</v>
      </c>
      <c r="B261" s="152">
        <v>5</v>
      </c>
      <c r="C261" s="184" t="s">
        <v>616</v>
      </c>
    </row>
    <row r="262" spans="1:3" ht="30.75">
      <c r="A262" s="160" t="s">
        <v>82</v>
      </c>
      <c r="B262" s="152">
        <v>7</v>
      </c>
      <c r="C262" s="184" t="s">
        <v>617</v>
      </c>
    </row>
    <row r="263" spans="1:3" ht="18">
      <c r="A263" s="160" t="s">
        <v>83</v>
      </c>
      <c r="B263" s="152">
        <v>8</v>
      </c>
      <c r="C263" s="184" t="s">
        <v>618</v>
      </c>
    </row>
    <row r="264" spans="1:3" ht="18">
      <c r="A264" s="160" t="s">
        <v>84</v>
      </c>
      <c r="B264" s="152">
        <v>7</v>
      </c>
      <c r="C264" s="184" t="s">
        <v>621</v>
      </c>
    </row>
    <row r="265" spans="1:3" ht="18">
      <c r="A265" s="160" t="s">
        <v>85</v>
      </c>
      <c r="B265" s="152">
        <v>12</v>
      </c>
      <c r="C265" s="184"/>
    </row>
    <row r="266" spans="1:3" ht="30.75">
      <c r="A266" s="160" t="s">
        <v>86</v>
      </c>
      <c r="B266" s="152">
        <v>6</v>
      </c>
      <c r="C266" s="184" t="s">
        <v>622</v>
      </c>
    </row>
    <row r="267" spans="1:3" ht="18">
      <c r="A267" s="161" t="s">
        <v>87</v>
      </c>
      <c r="B267" s="152">
        <v>10</v>
      </c>
      <c r="C267" s="184" t="s">
        <v>623</v>
      </c>
    </row>
    <row r="268" spans="1:3" ht="18">
      <c r="A268" s="160" t="s">
        <v>88</v>
      </c>
      <c r="B268" s="152">
        <v>5</v>
      </c>
      <c r="C268" s="184" t="s">
        <v>624</v>
      </c>
    </row>
    <row r="269" spans="1:3" ht="18">
      <c r="A269" s="160" t="s">
        <v>89</v>
      </c>
      <c r="B269" s="152">
        <v>8</v>
      </c>
      <c r="C269" s="184" t="s">
        <v>625</v>
      </c>
    </row>
    <row r="270" spans="1:3" ht="30.75">
      <c r="A270" s="160" t="s">
        <v>90</v>
      </c>
      <c r="B270" s="152">
        <v>8</v>
      </c>
      <c r="C270" s="184" t="s">
        <v>626</v>
      </c>
    </row>
    <row r="271" spans="1:3" ht="18">
      <c r="A271" s="160" t="s">
        <v>91</v>
      </c>
      <c r="B271" s="152">
        <v>7</v>
      </c>
      <c r="C271" s="184" t="s">
        <v>627</v>
      </c>
    </row>
    <row r="272" spans="1:3" ht="18">
      <c r="A272" s="160" t="s">
        <v>92</v>
      </c>
      <c r="B272" s="152">
        <v>2</v>
      </c>
      <c r="C272" s="184"/>
    </row>
    <row r="273" spans="1:3" ht="18">
      <c r="A273" s="160" t="s">
        <v>93</v>
      </c>
      <c r="B273" s="152">
        <v>1</v>
      </c>
      <c r="C273" s="184" t="s">
        <v>628</v>
      </c>
    </row>
    <row r="274" spans="1:3" ht="45.75">
      <c r="A274" s="160" t="s">
        <v>94</v>
      </c>
      <c r="B274" s="152">
        <v>2</v>
      </c>
      <c r="C274" s="184" t="s">
        <v>629</v>
      </c>
    </row>
    <row r="275" spans="1:3" ht="18">
      <c r="A275" s="160" t="s">
        <v>95</v>
      </c>
      <c r="B275" s="152">
        <v>12</v>
      </c>
      <c r="C275" s="184" t="s">
        <v>630</v>
      </c>
    </row>
    <row r="276" spans="1:3" ht="30.75">
      <c r="A276" s="160" t="s">
        <v>96</v>
      </c>
      <c r="B276" s="152">
        <v>6</v>
      </c>
      <c r="C276" s="184" t="s">
        <v>631</v>
      </c>
    </row>
    <row r="277" spans="1:3" ht="30.75">
      <c r="A277" s="160" t="s">
        <v>97</v>
      </c>
      <c r="B277" s="152">
        <v>7</v>
      </c>
      <c r="C277" s="184" t="s">
        <v>632</v>
      </c>
    </row>
    <row r="278" spans="1:3" ht="18">
      <c r="A278" s="160" t="s">
        <v>98</v>
      </c>
      <c r="B278" s="152">
        <v>15</v>
      </c>
      <c r="C278" s="184" t="s">
        <v>634</v>
      </c>
    </row>
    <row r="279" spans="1:3" ht="18">
      <c r="A279" s="185" t="s">
        <v>99</v>
      </c>
      <c r="B279" s="152">
        <v>13</v>
      </c>
      <c r="C279" s="184" t="s">
        <v>633</v>
      </c>
    </row>
    <row r="280" spans="1:3" ht="18">
      <c r="A280" s="185" t="s">
        <v>100</v>
      </c>
      <c r="B280" s="152">
        <v>11</v>
      </c>
      <c r="C280" s="184"/>
    </row>
    <row r="281" spans="1:3" ht="18">
      <c r="A281" s="160" t="s">
        <v>101</v>
      </c>
      <c r="B281" s="152">
        <v>1</v>
      </c>
      <c r="C281" s="184"/>
    </row>
    <row r="282" spans="1:3" ht="18">
      <c r="A282" s="160" t="s">
        <v>102</v>
      </c>
      <c r="B282" s="152">
        <v>8</v>
      </c>
      <c r="C282" s="184" t="s">
        <v>636</v>
      </c>
    </row>
    <row r="283" spans="1:3" ht="18">
      <c r="A283" s="160" t="s">
        <v>465</v>
      </c>
      <c r="B283" s="152">
        <v>7</v>
      </c>
      <c r="C283" s="184" t="s">
        <v>635</v>
      </c>
    </row>
    <row r="284" spans="1:3" ht="30.75">
      <c r="A284" s="160" t="s">
        <v>466</v>
      </c>
      <c r="B284" s="152">
        <v>5</v>
      </c>
      <c r="C284" s="184" t="s">
        <v>637</v>
      </c>
    </row>
    <row r="285" spans="1:3" ht="18">
      <c r="A285" s="160" t="s">
        <v>467</v>
      </c>
      <c r="B285" s="152">
        <v>6</v>
      </c>
      <c r="C285" s="184" t="s">
        <v>638</v>
      </c>
    </row>
    <row r="286" spans="1:3" ht="18">
      <c r="A286" s="160" t="s">
        <v>468</v>
      </c>
      <c r="B286" s="152">
        <v>3</v>
      </c>
      <c r="C286" s="184" t="s">
        <v>640</v>
      </c>
    </row>
    <row r="287" spans="1:3" ht="18">
      <c r="A287" s="160" t="s">
        <v>469</v>
      </c>
      <c r="B287" s="152">
        <v>3</v>
      </c>
      <c r="C287" s="184" t="s">
        <v>639</v>
      </c>
    </row>
    <row r="288" spans="1:3" ht="18">
      <c r="A288" s="160" t="s">
        <v>470</v>
      </c>
      <c r="B288" s="152">
        <v>3</v>
      </c>
      <c r="C288" s="184"/>
    </row>
    <row r="289" spans="1:3" ht="18">
      <c r="A289" s="160" t="s">
        <v>471</v>
      </c>
      <c r="B289" s="152">
        <v>5</v>
      </c>
      <c r="C289" s="184"/>
    </row>
    <row r="290" spans="1:3" ht="18.75" thickBot="1">
      <c r="A290" s="186" t="s">
        <v>472</v>
      </c>
      <c r="B290" s="157">
        <v>10</v>
      </c>
      <c r="C290" s="187"/>
    </row>
    <row r="291" spans="1:3" ht="18.75" thickBot="1">
      <c r="A291" s="32" t="s">
        <v>103</v>
      </c>
      <c r="B291" s="33"/>
      <c r="C291" s="34" t="s">
        <v>473</v>
      </c>
    </row>
    <row r="292" spans="1:3" ht="18.75" thickBot="1">
      <c r="A292" s="22" t="s">
        <v>200</v>
      </c>
      <c r="B292" s="23" t="s">
        <v>108</v>
      </c>
      <c r="C292" s="74" t="s">
        <v>106</v>
      </c>
    </row>
    <row r="293" spans="1:3" ht="18">
      <c r="A293" s="188" t="s">
        <v>472</v>
      </c>
      <c r="B293" s="149"/>
      <c r="C293" s="175" t="s">
        <v>652</v>
      </c>
    </row>
    <row r="294" spans="1:3" ht="18">
      <c r="A294" s="160" t="s">
        <v>474</v>
      </c>
      <c r="B294" s="152">
        <v>7</v>
      </c>
      <c r="C294" s="176"/>
    </row>
    <row r="295" spans="1:3" ht="30.75">
      <c r="A295" s="160" t="s">
        <v>475</v>
      </c>
      <c r="B295" s="152">
        <v>17</v>
      </c>
      <c r="C295" s="176" t="s">
        <v>653</v>
      </c>
    </row>
    <row r="296" spans="1:3" ht="18">
      <c r="A296" s="160" t="s">
        <v>476</v>
      </c>
      <c r="B296" s="152">
        <v>3</v>
      </c>
      <c r="C296" s="176"/>
    </row>
    <row r="297" spans="1:3" ht="18">
      <c r="A297" s="185" t="s">
        <v>477</v>
      </c>
      <c r="B297" s="152">
        <v>7</v>
      </c>
      <c r="C297" s="176"/>
    </row>
    <row r="298" spans="1:3" ht="18">
      <c r="A298" s="160" t="s">
        <v>478</v>
      </c>
      <c r="B298" s="152">
        <v>9</v>
      </c>
      <c r="C298" s="176" t="s">
        <v>654</v>
      </c>
    </row>
    <row r="299" spans="1:3" ht="30.75">
      <c r="A299" s="189" t="s">
        <v>479</v>
      </c>
      <c r="B299" s="152">
        <v>11</v>
      </c>
      <c r="C299" s="176" t="s">
        <v>655</v>
      </c>
    </row>
    <row r="300" spans="1:3" ht="18">
      <c r="A300" s="160" t="s">
        <v>480</v>
      </c>
      <c r="B300" s="152">
        <v>5</v>
      </c>
      <c r="C300" s="176"/>
    </row>
    <row r="301" spans="1:3" ht="30.75">
      <c r="A301" s="160" t="s">
        <v>481</v>
      </c>
      <c r="B301" s="152">
        <v>15</v>
      </c>
      <c r="C301" s="176" t="s">
        <v>656</v>
      </c>
    </row>
    <row r="302" spans="1:3" ht="30.75">
      <c r="A302" s="160" t="s">
        <v>482</v>
      </c>
      <c r="B302" s="152">
        <v>16</v>
      </c>
      <c r="C302" s="176" t="s">
        <v>657</v>
      </c>
    </row>
    <row r="303" spans="1:3" ht="18">
      <c r="A303" s="160" t="s">
        <v>483</v>
      </c>
      <c r="B303" s="152">
        <v>32</v>
      </c>
      <c r="C303" s="176" t="s">
        <v>658</v>
      </c>
    </row>
    <row r="304" spans="1:3" ht="18">
      <c r="A304" s="160" t="s">
        <v>484</v>
      </c>
      <c r="B304" s="152">
        <v>12</v>
      </c>
      <c r="C304" s="176" t="s">
        <v>377</v>
      </c>
    </row>
    <row r="305" spans="1:3" ht="18">
      <c r="A305" s="160" t="s">
        <v>485</v>
      </c>
      <c r="B305" s="152">
        <v>2</v>
      </c>
      <c r="C305" s="176" t="s">
        <v>659</v>
      </c>
    </row>
    <row r="306" spans="1:3" ht="18">
      <c r="A306" s="160" t="s">
        <v>486</v>
      </c>
      <c r="B306" s="152">
        <v>10</v>
      </c>
      <c r="C306" s="176" t="s">
        <v>660</v>
      </c>
    </row>
    <row r="307" spans="1:3" ht="18">
      <c r="A307" s="160" t="s">
        <v>487</v>
      </c>
      <c r="B307" s="152">
        <v>7</v>
      </c>
      <c r="C307" s="176"/>
    </row>
    <row r="308" spans="1:3" ht="18">
      <c r="A308" s="160" t="s">
        <v>488</v>
      </c>
      <c r="B308" s="152">
        <v>5</v>
      </c>
      <c r="C308" s="176" t="s">
        <v>661</v>
      </c>
    </row>
    <row r="309" spans="1:3" ht="18">
      <c r="A309" s="160" t="s">
        <v>489</v>
      </c>
      <c r="B309" s="152">
        <v>5</v>
      </c>
      <c r="C309" s="176" t="s">
        <v>662</v>
      </c>
    </row>
    <row r="310" spans="1:3" ht="18">
      <c r="A310" s="160" t="s">
        <v>490</v>
      </c>
      <c r="B310" s="152">
        <v>7</v>
      </c>
      <c r="C310" s="176"/>
    </row>
    <row r="311" spans="1:3" ht="18">
      <c r="A311" s="160" t="s">
        <v>491</v>
      </c>
      <c r="B311" s="152">
        <v>5</v>
      </c>
      <c r="C311" s="176" t="s">
        <v>663</v>
      </c>
    </row>
    <row r="312" spans="1:3" ht="18">
      <c r="A312" s="160" t="s">
        <v>492</v>
      </c>
      <c r="B312" s="152">
        <v>9</v>
      </c>
      <c r="C312" s="176" t="s">
        <v>664</v>
      </c>
    </row>
    <row r="313" spans="1:3" ht="18">
      <c r="A313" s="189" t="s">
        <v>493</v>
      </c>
      <c r="B313" s="152">
        <v>21</v>
      </c>
      <c r="C313" s="176" t="s">
        <v>665</v>
      </c>
    </row>
    <row r="314" spans="1:3" ht="18">
      <c r="A314" s="160" t="s">
        <v>494</v>
      </c>
      <c r="B314" s="152">
        <v>13</v>
      </c>
      <c r="C314" s="176"/>
    </row>
    <row r="315" spans="1:3" ht="18">
      <c r="A315" s="160" t="s">
        <v>495</v>
      </c>
      <c r="B315" s="152">
        <v>4</v>
      </c>
      <c r="C315" s="176" t="s">
        <v>666</v>
      </c>
    </row>
    <row r="316" spans="1:3" ht="30.75">
      <c r="A316" s="160" t="s">
        <v>496</v>
      </c>
      <c r="B316" s="152">
        <v>14</v>
      </c>
      <c r="C316" s="176" t="s">
        <v>667</v>
      </c>
    </row>
    <row r="317" spans="1:3" ht="30.75">
      <c r="A317" s="160" t="s">
        <v>497</v>
      </c>
      <c r="B317" s="152">
        <v>9</v>
      </c>
      <c r="C317" s="176" t="s">
        <v>668</v>
      </c>
    </row>
    <row r="318" spans="1:3" ht="18">
      <c r="A318" s="161" t="s">
        <v>498</v>
      </c>
      <c r="B318" s="152">
        <v>11</v>
      </c>
      <c r="C318" s="176" t="s">
        <v>669</v>
      </c>
    </row>
    <row r="319" spans="1:3" ht="18">
      <c r="A319" s="161" t="s">
        <v>499</v>
      </c>
      <c r="B319" s="152">
        <v>26</v>
      </c>
      <c r="C319" s="176" t="s">
        <v>670</v>
      </c>
    </row>
    <row r="320" spans="1:3" ht="45.75">
      <c r="A320" s="160" t="s">
        <v>500</v>
      </c>
      <c r="B320" s="152">
        <v>7</v>
      </c>
      <c r="C320" s="176" t="s">
        <v>671</v>
      </c>
    </row>
    <row r="321" spans="1:3" ht="18">
      <c r="A321" s="160" t="s">
        <v>501</v>
      </c>
      <c r="B321" s="152">
        <v>18</v>
      </c>
      <c r="C321" s="176"/>
    </row>
    <row r="322" spans="1:3" ht="30.75">
      <c r="A322" s="160" t="s">
        <v>502</v>
      </c>
      <c r="B322" s="152">
        <v>6</v>
      </c>
      <c r="C322" s="176" t="s">
        <v>672</v>
      </c>
    </row>
    <row r="323" spans="1:3" ht="18">
      <c r="A323" s="160" t="s">
        <v>503</v>
      </c>
      <c r="B323" s="152">
        <v>10</v>
      </c>
      <c r="C323" s="176"/>
    </row>
    <row r="324" spans="1:3" ht="18">
      <c r="A324" s="160" t="s">
        <v>504</v>
      </c>
      <c r="B324" s="152">
        <v>11</v>
      </c>
      <c r="C324" s="176"/>
    </row>
    <row r="325" spans="1:3" ht="18">
      <c r="A325" s="160" t="s">
        <v>505</v>
      </c>
      <c r="B325" s="152">
        <v>12</v>
      </c>
      <c r="C325" s="176" t="s">
        <v>673</v>
      </c>
    </row>
    <row r="326" spans="1:3" ht="18">
      <c r="A326" s="160" t="s">
        <v>506</v>
      </c>
      <c r="B326" s="152">
        <v>12</v>
      </c>
      <c r="C326" s="176"/>
    </row>
    <row r="327" spans="1:3" ht="18">
      <c r="A327" s="160" t="s">
        <v>507</v>
      </c>
      <c r="B327" s="152">
        <v>11</v>
      </c>
      <c r="C327" s="176" t="s">
        <v>674</v>
      </c>
    </row>
    <row r="328" spans="1:3" ht="30.75">
      <c r="A328" s="160" t="s">
        <v>508</v>
      </c>
      <c r="B328" s="152">
        <v>5</v>
      </c>
      <c r="C328" s="176" t="s">
        <v>675</v>
      </c>
    </row>
    <row r="329" spans="1:3" ht="18">
      <c r="A329" s="160" t="s">
        <v>509</v>
      </c>
      <c r="B329" s="152">
        <v>11</v>
      </c>
      <c r="C329" s="176" t="s">
        <v>676</v>
      </c>
    </row>
    <row r="330" spans="1:3" ht="18">
      <c r="A330" s="160" t="s">
        <v>510</v>
      </c>
      <c r="B330" s="152">
        <v>9</v>
      </c>
      <c r="C330" s="176"/>
    </row>
    <row r="331" spans="1:3" ht="18">
      <c r="A331" s="160" t="s">
        <v>511</v>
      </c>
      <c r="B331" s="152">
        <v>4</v>
      </c>
      <c r="C331" s="176" t="s">
        <v>677</v>
      </c>
    </row>
    <row r="332" spans="1:3" ht="18">
      <c r="A332" s="160" t="s">
        <v>202</v>
      </c>
      <c r="B332" s="152">
        <v>16</v>
      </c>
      <c r="C332" s="176" t="s">
        <v>678</v>
      </c>
    </row>
    <row r="333" spans="1:3" ht="18">
      <c r="A333" s="160" t="s">
        <v>512</v>
      </c>
      <c r="B333" s="152">
        <v>7</v>
      </c>
      <c r="C333" s="176"/>
    </row>
    <row r="334" spans="1:3" ht="18">
      <c r="A334" s="160" t="s">
        <v>513</v>
      </c>
      <c r="B334" s="152">
        <v>17</v>
      </c>
      <c r="C334" s="176" t="s">
        <v>677</v>
      </c>
    </row>
    <row r="335" spans="1:3" ht="18">
      <c r="A335" s="160" t="s">
        <v>514</v>
      </c>
      <c r="B335" s="152">
        <v>11</v>
      </c>
      <c r="C335" s="176"/>
    </row>
    <row r="336" spans="1:3" ht="30.75">
      <c r="A336" s="190" t="s">
        <v>515</v>
      </c>
      <c r="B336" s="152">
        <v>14</v>
      </c>
      <c r="C336" s="176" t="s">
        <v>679</v>
      </c>
    </row>
    <row r="337" spans="1:3" ht="18">
      <c r="A337" s="160" t="s">
        <v>516</v>
      </c>
      <c r="B337" s="152">
        <v>12</v>
      </c>
      <c r="C337" s="176"/>
    </row>
    <row r="338" spans="1:3" ht="18">
      <c r="A338" s="185" t="s">
        <v>517</v>
      </c>
      <c r="B338" s="152">
        <v>4</v>
      </c>
      <c r="C338" s="176" t="s">
        <v>680</v>
      </c>
    </row>
    <row r="339" spans="1:3" ht="18">
      <c r="A339" s="161" t="s">
        <v>518</v>
      </c>
      <c r="B339" s="152">
        <v>15</v>
      </c>
      <c r="C339" s="176" t="s">
        <v>681</v>
      </c>
    </row>
    <row r="340" spans="1:3" ht="18">
      <c r="A340" s="160" t="s">
        <v>519</v>
      </c>
      <c r="B340" s="152">
        <v>17</v>
      </c>
      <c r="C340" s="176"/>
    </row>
    <row r="341" spans="1:3" ht="18">
      <c r="A341" s="190" t="s">
        <v>520</v>
      </c>
      <c r="B341" s="152">
        <v>7</v>
      </c>
      <c r="C341" s="176" t="s">
        <v>682</v>
      </c>
    </row>
    <row r="342" spans="1:3" ht="18.75" thickBot="1">
      <c r="A342" s="191" t="s">
        <v>521</v>
      </c>
      <c r="B342" s="157">
        <v>8</v>
      </c>
      <c r="C342" s="180"/>
    </row>
    <row r="343" spans="1:3" ht="18.75" thickBot="1">
      <c r="A343" s="32" t="s">
        <v>201</v>
      </c>
      <c r="B343" s="33"/>
      <c r="C343" s="137"/>
    </row>
    <row r="344" ht="18">
      <c r="C344" s="136"/>
    </row>
    <row r="345" ht="18">
      <c r="C345" s="136"/>
    </row>
    <row r="346" ht="18">
      <c r="C346" s="136"/>
    </row>
    <row r="347" ht="18">
      <c r="C347" s="136"/>
    </row>
    <row r="348" ht="18">
      <c r="C348" s="136"/>
    </row>
    <row r="349" ht="18">
      <c r="C349" s="136"/>
    </row>
  </sheetData>
  <sheetProtection/>
  <mergeCells count="4">
    <mergeCell ref="A1:C1"/>
    <mergeCell ref="A2:C2"/>
    <mergeCell ref="A4:A5"/>
    <mergeCell ref="C4:C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58" customWidth="1"/>
    <col min="2" max="2" width="5.00390625" style="58" customWidth="1"/>
    <col min="3" max="3" width="9.140625" style="58" customWidth="1"/>
    <col min="4" max="4" width="17.7109375" style="58" customWidth="1"/>
    <col min="5" max="5" width="5.57421875" style="58" customWidth="1"/>
    <col min="6" max="6" width="9.140625" style="58" customWidth="1"/>
    <col min="7" max="7" width="17.421875" style="58" customWidth="1"/>
    <col min="8" max="8" width="5.57421875" style="58" customWidth="1"/>
    <col min="9" max="9" width="9.140625" style="58" customWidth="1"/>
    <col min="10" max="10" width="17.7109375" style="58" customWidth="1"/>
    <col min="11" max="11" width="5.57421875" style="58" customWidth="1"/>
    <col min="12" max="12" width="9.140625" style="58" customWidth="1"/>
    <col min="13" max="13" width="17.7109375" style="58" customWidth="1"/>
    <col min="14" max="14" width="5.57421875" style="58" customWidth="1"/>
    <col min="15" max="15" width="9.140625" style="58" customWidth="1"/>
    <col min="16" max="16" width="17.7109375" style="58" customWidth="1"/>
    <col min="17" max="16384" width="9.140625" style="58" customWidth="1"/>
  </cols>
  <sheetData>
    <row r="1" spans="1:13" ht="23.25">
      <c r="A1" s="287" t="s">
        <v>206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ht="15.75" thickBot="1"/>
    <row r="3" spans="1:13" ht="27.75" customHeight="1" thickBot="1">
      <c r="A3" s="78"/>
      <c r="B3" s="284" t="s">
        <v>203</v>
      </c>
      <c r="C3" s="285"/>
      <c r="D3" s="286"/>
      <c r="E3" s="284" t="s">
        <v>146</v>
      </c>
      <c r="F3" s="285"/>
      <c r="G3" s="286"/>
      <c r="H3" s="284" t="s">
        <v>205</v>
      </c>
      <c r="I3" s="285"/>
      <c r="J3" s="286"/>
      <c r="K3" s="284" t="s">
        <v>145</v>
      </c>
      <c r="L3" s="285"/>
      <c r="M3" s="286"/>
    </row>
    <row r="4" spans="1:13" ht="27.75" customHeight="1">
      <c r="A4" s="268" t="s">
        <v>207</v>
      </c>
      <c r="B4" s="245" t="s">
        <v>149</v>
      </c>
      <c r="C4" s="246"/>
      <c r="D4" s="247"/>
      <c r="E4" s="245" t="s">
        <v>149</v>
      </c>
      <c r="F4" s="246"/>
      <c r="G4" s="247"/>
      <c r="H4" s="245" t="s">
        <v>149</v>
      </c>
      <c r="I4" s="246"/>
      <c r="J4" s="247"/>
      <c r="K4" s="245" t="s">
        <v>149</v>
      </c>
      <c r="L4" s="246"/>
      <c r="M4" s="247"/>
    </row>
    <row r="5" spans="1:13" ht="27.75" customHeight="1">
      <c r="A5" s="269"/>
      <c r="B5" s="250" t="s">
        <v>140</v>
      </c>
      <c r="C5" s="59">
        <v>0.2604166666666667</v>
      </c>
      <c r="D5" s="76" t="s">
        <v>141</v>
      </c>
      <c r="E5" s="250" t="s">
        <v>140</v>
      </c>
      <c r="F5" s="59">
        <v>0.2604166666666667</v>
      </c>
      <c r="G5" s="60" t="s">
        <v>141</v>
      </c>
      <c r="H5" s="250" t="s">
        <v>140</v>
      </c>
      <c r="I5" s="59">
        <v>0.2604166666666667</v>
      </c>
      <c r="J5" s="60" t="s">
        <v>141</v>
      </c>
      <c r="K5" s="281" t="s">
        <v>150</v>
      </c>
      <c r="L5" s="59">
        <v>0.2604166666666667</v>
      </c>
      <c r="M5" s="60" t="s">
        <v>141</v>
      </c>
    </row>
    <row r="6" spans="1:13" ht="27.75" customHeight="1" thickBot="1">
      <c r="A6" s="269"/>
      <c r="B6" s="251"/>
      <c r="C6" s="61">
        <v>0.34375</v>
      </c>
      <c r="D6" s="62" t="s">
        <v>142</v>
      </c>
      <c r="E6" s="251"/>
      <c r="F6" s="61">
        <v>0.34375</v>
      </c>
      <c r="G6" s="62" t="s">
        <v>142</v>
      </c>
      <c r="H6" s="251"/>
      <c r="I6" s="61">
        <v>0.34375</v>
      </c>
      <c r="J6" s="62" t="s">
        <v>142</v>
      </c>
      <c r="K6" s="282"/>
      <c r="L6" s="61">
        <v>0.34375</v>
      </c>
      <c r="M6" s="62" t="s">
        <v>142</v>
      </c>
    </row>
    <row r="7" spans="1:13" ht="27.75" customHeight="1">
      <c r="A7" s="269"/>
      <c r="B7" s="251"/>
      <c r="C7" s="271" t="s">
        <v>147</v>
      </c>
      <c r="D7" s="272"/>
      <c r="E7" s="251"/>
      <c r="F7" s="271" t="s">
        <v>147</v>
      </c>
      <c r="G7" s="272"/>
      <c r="H7" s="251"/>
      <c r="I7" s="271" t="s">
        <v>147</v>
      </c>
      <c r="J7" s="272"/>
      <c r="K7" s="282"/>
      <c r="L7" s="271" t="s">
        <v>147</v>
      </c>
      <c r="M7" s="272"/>
    </row>
    <row r="8" spans="1:13" ht="27.75" customHeight="1" thickBot="1">
      <c r="A8" s="270"/>
      <c r="B8" s="252"/>
      <c r="C8" s="273"/>
      <c r="D8" s="274"/>
      <c r="E8" s="252"/>
      <c r="F8" s="273"/>
      <c r="G8" s="274"/>
      <c r="H8" s="252"/>
      <c r="I8" s="273"/>
      <c r="J8" s="274"/>
      <c r="K8" s="283"/>
      <c r="L8" s="273"/>
      <c r="M8" s="274"/>
    </row>
    <row r="9" spans="1:13" ht="27.75" customHeight="1">
      <c r="A9" s="268" t="s">
        <v>148</v>
      </c>
      <c r="B9" s="245" t="s">
        <v>160</v>
      </c>
      <c r="C9" s="246"/>
      <c r="D9" s="247"/>
      <c r="E9" s="245" t="s">
        <v>160</v>
      </c>
      <c r="F9" s="246"/>
      <c r="G9" s="247"/>
      <c r="H9" s="245" t="s">
        <v>160</v>
      </c>
      <c r="I9" s="246"/>
      <c r="J9" s="247"/>
      <c r="K9" s="245" t="s">
        <v>160</v>
      </c>
      <c r="L9" s="246"/>
      <c r="M9" s="247"/>
    </row>
    <row r="10" spans="1:13" ht="27.75" customHeight="1">
      <c r="A10" s="269"/>
      <c r="B10" s="248" t="s">
        <v>157</v>
      </c>
      <c r="C10" s="64">
        <v>0.5972222222222222</v>
      </c>
      <c r="D10" s="65" t="s">
        <v>158</v>
      </c>
      <c r="E10" s="248" t="s">
        <v>157</v>
      </c>
      <c r="F10" s="64">
        <v>0.5972222222222222</v>
      </c>
      <c r="G10" s="65" t="s">
        <v>158</v>
      </c>
      <c r="H10" s="248" t="s">
        <v>159</v>
      </c>
      <c r="I10" s="64">
        <v>0.5972222222222222</v>
      </c>
      <c r="J10" s="65" t="s">
        <v>158</v>
      </c>
      <c r="K10" s="248" t="s">
        <v>159</v>
      </c>
      <c r="L10" s="64">
        <v>0.5972222222222222</v>
      </c>
      <c r="M10" s="65" t="s">
        <v>158</v>
      </c>
    </row>
    <row r="11" spans="1:13" ht="27.75" customHeight="1" thickBot="1">
      <c r="A11" s="269"/>
      <c r="B11" s="248"/>
      <c r="C11" s="61">
        <v>0.7847222222222222</v>
      </c>
      <c r="D11" s="62" t="s">
        <v>141</v>
      </c>
      <c r="E11" s="248"/>
      <c r="F11" s="61">
        <v>0.7847222222222222</v>
      </c>
      <c r="G11" s="62" t="s">
        <v>141</v>
      </c>
      <c r="H11" s="248"/>
      <c r="I11" s="61">
        <v>0.7847222222222222</v>
      </c>
      <c r="J11" s="62" t="s">
        <v>141</v>
      </c>
      <c r="K11" s="248"/>
      <c r="L11" s="61">
        <v>0.7847222222222222</v>
      </c>
      <c r="M11" s="62" t="s">
        <v>141</v>
      </c>
    </row>
    <row r="12" spans="1:13" ht="27.75" customHeight="1">
      <c r="A12" s="269"/>
      <c r="B12" s="248"/>
      <c r="C12" s="257" t="s">
        <v>343</v>
      </c>
      <c r="D12" s="258"/>
      <c r="E12" s="248"/>
      <c r="F12" s="257" t="s">
        <v>343</v>
      </c>
      <c r="G12" s="258"/>
      <c r="H12" s="248"/>
      <c r="I12" s="257" t="s">
        <v>343</v>
      </c>
      <c r="J12" s="258"/>
      <c r="K12" s="248"/>
      <c r="L12" s="257" t="s">
        <v>343</v>
      </c>
      <c r="M12" s="258"/>
    </row>
    <row r="13" spans="1:13" ht="27.75" customHeight="1" thickBot="1">
      <c r="A13" s="270"/>
      <c r="B13" s="249"/>
      <c r="C13" s="259"/>
      <c r="D13" s="260"/>
      <c r="E13" s="249"/>
      <c r="F13" s="259"/>
      <c r="G13" s="260"/>
      <c r="H13" s="249"/>
      <c r="I13" s="259"/>
      <c r="J13" s="260"/>
      <c r="K13" s="249"/>
      <c r="L13" s="259"/>
      <c r="M13" s="260"/>
    </row>
    <row r="14" ht="15.75" thickBot="1"/>
    <row r="15" spans="1:13" ht="27.75" customHeight="1" thickBot="1">
      <c r="A15" s="63"/>
      <c r="B15" s="265" t="s">
        <v>204</v>
      </c>
      <c r="C15" s="266"/>
      <c r="D15" s="267"/>
      <c r="H15" s="278" t="s">
        <v>143</v>
      </c>
      <c r="I15" s="279"/>
      <c r="J15" s="280"/>
      <c r="K15" s="265" t="s">
        <v>144</v>
      </c>
      <c r="L15" s="266"/>
      <c r="M15" s="267"/>
    </row>
    <row r="16" spans="1:13" ht="27.75" customHeight="1">
      <c r="A16" s="268" t="s">
        <v>207</v>
      </c>
      <c r="B16" s="245" t="s">
        <v>149</v>
      </c>
      <c r="C16" s="246"/>
      <c r="D16" s="247"/>
      <c r="G16" s="268" t="s">
        <v>207</v>
      </c>
      <c r="H16" s="245" t="s">
        <v>151</v>
      </c>
      <c r="I16" s="246"/>
      <c r="J16" s="247"/>
      <c r="K16" s="245" t="s">
        <v>151</v>
      </c>
      <c r="L16" s="246"/>
      <c r="M16" s="247"/>
    </row>
    <row r="17" spans="1:13" ht="27.75" customHeight="1">
      <c r="A17" s="269"/>
      <c r="B17" s="250" t="s">
        <v>140</v>
      </c>
      <c r="C17" s="59">
        <v>0.2604166666666667</v>
      </c>
      <c r="D17" s="80" t="s">
        <v>141</v>
      </c>
      <c r="G17" s="269"/>
      <c r="H17" s="250" t="s">
        <v>527</v>
      </c>
      <c r="I17" s="59">
        <v>0.5868055555555556</v>
      </c>
      <c r="J17" s="76" t="s">
        <v>528</v>
      </c>
      <c r="K17" s="250" t="s">
        <v>524</v>
      </c>
      <c r="L17" s="59">
        <v>0.25</v>
      </c>
      <c r="M17" s="76" t="s">
        <v>141</v>
      </c>
    </row>
    <row r="18" spans="1:13" ht="27.75" customHeight="1" thickBot="1">
      <c r="A18" s="269"/>
      <c r="B18" s="251"/>
      <c r="C18" s="61">
        <v>0.34375</v>
      </c>
      <c r="D18" s="62" t="s">
        <v>142</v>
      </c>
      <c r="G18" s="269"/>
      <c r="H18" s="251"/>
      <c r="I18" s="61">
        <v>0.6666666666666666</v>
      </c>
      <c r="J18" s="62" t="s">
        <v>142</v>
      </c>
      <c r="K18" s="251"/>
      <c r="L18" s="61">
        <v>0.3194444444444445</v>
      </c>
      <c r="M18" s="62" t="s">
        <v>164</v>
      </c>
    </row>
    <row r="19" spans="1:16" ht="27.75" customHeight="1">
      <c r="A19" s="269"/>
      <c r="B19" s="251"/>
      <c r="C19" s="271" t="s">
        <v>147</v>
      </c>
      <c r="D19" s="272"/>
      <c r="G19" s="269"/>
      <c r="H19" s="251"/>
      <c r="I19" s="261" t="s">
        <v>162</v>
      </c>
      <c r="J19" s="262"/>
      <c r="K19" s="251"/>
      <c r="L19" s="271" t="s">
        <v>147</v>
      </c>
      <c r="M19" s="272"/>
      <c r="P19" s="134"/>
    </row>
    <row r="20" spans="1:13" ht="27.75" customHeight="1" thickBot="1">
      <c r="A20" s="270"/>
      <c r="B20" s="252"/>
      <c r="C20" s="273"/>
      <c r="D20" s="274"/>
      <c r="G20" s="270"/>
      <c r="H20" s="252"/>
      <c r="I20" s="263"/>
      <c r="J20" s="264"/>
      <c r="K20" s="252"/>
      <c r="L20" s="273"/>
      <c r="M20" s="274"/>
    </row>
    <row r="21" spans="1:13" ht="27.75" customHeight="1">
      <c r="A21" s="268" t="s">
        <v>148</v>
      </c>
      <c r="B21" s="245" t="s">
        <v>151</v>
      </c>
      <c r="C21" s="246"/>
      <c r="D21" s="247"/>
      <c r="G21" s="268" t="s">
        <v>207</v>
      </c>
      <c r="H21" s="245" t="s">
        <v>151</v>
      </c>
      <c r="I21" s="246"/>
      <c r="J21" s="247"/>
      <c r="K21" s="245" t="s">
        <v>151</v>
      </c>
      <c r="L21" s="246"/>
      <c r="M21" s="247"/>
    </row>
    <row r="22" spans="1:13" ht="27.75" customHeight="1">
      <c r="A22" s="269"/>
      <c r="B22" s="275" t="s">
        <v>155</v>
      </c>
      <c r="C22" s="59">
        <v>0.8958333333333334</v>
      </c>
      <c r="D22" s="79" t="s">
        <v>152</v>
      </c>
      <c r="G22" s="269"/>
      <c r="H22" s="250" t="s">
        <v>163</v>
      </c>
      <c r="I22" s="59">
        <v>0.7465277777777778</v>
      </c>
      <c r="J22" s="76" t="s">
        <v>142</v>
      </c>
      <c r="K22" s="250" t="s">
        <v>525</v>
      </c>
      <c r="L22" s="59">
        <v>0.4895833333333333</v>
      </c>
      <c r="M22" s="60" t="s">
        <v>164</v>
      </c>
    </row>
    <row r="23" spans="1:16" ht="27.75" customHeight="1" thickBot="1">
      <c r="A23" s="269"/>
      <c r="B23" s="276"/>
      <c r="C23" s="61">
        <v>0.9513888888888888</v>
      </c>
      <c r="D23" s="62" t="s">
        <v>153</v>
      </c>
      <c r="G23" s="269"/>
      <c r="H23" s="251"/>
      <c r="I23" s="61">
        <v>0.8090277777777778</v>
      </c>
      <c r="J23" s="62" t="s">
        <v>324</v>
      </c>
      <c r="K23" s="251"/>
      <c r="L23" s="59">
        <v>0.5555555555555556</v>
      </c>
      <c r="M23" s="60" t="s">
        <v>324</v>
      </c>
      <c r="P23" s="135"/>
    </row>
    <row r="24" spans="1:13" ht="27.75" customHeight="1">
      <c r="A24" s="269"/>
      <c r="B24" s="276"/>
      <c r="C24" s="253" t="s">
        <v>154</v>
      </c>
      <c r="D24" s="254"/>
      <c r="G24" s="269"/>
      <c r="H24" s="251"/>
      <c r="I24" s="261" t="s">
        <v>162</v>
      </c>
      <c r="J24" s="262"/>
      <c r="K24" s="251"/>
      <c r="L24" s="253" t="s">
        <v>154</v>
      </c>
      <c r="M24" s="254"/>
    </row>
    <row r="25" spans="1:13" ht="27.75" customHeight="1" thickBot="1">
      <c r="A25" s="270"/>
      <c r="B25" s="277"/>
      <c r="C25" s="255"/>
      <c r="D25" s="256"/>
      <c r="G25" s="270"/>
      <c r="H25" s="252"/>
      <c r="I25" s="263"/>
      <c r="J25" s="264"/>
      <c r="K25" s="252"/>
      <c r="L25" s="255"/>
      <c r="M25" s="256"/>
    </row>
    <row r="26" spans="1:13" ht="27.75" customHeight="1">
      <c r="A26" s="268" t="s">
        <v>148</v>
      </c>
      <c r="B26" s="245" t="s">
        <v>156</v>
      </c>
      <c r="C26" s="246"/>
      <c r="D26" s="247"/>
      <c r="G26" s="268" t="s">
        <v>148</v>
      </c>
      <c r="H26" s="245" t="s">
        <v>160</v>
      </c>
      <c r="I26" s="246"/>
      <c r="J26" s="247"/>
      <c r="K26" s="245" t="s">
        <v>160</v>
      </c>
      <c r="L26" s="246"/>
      <c r="M26" s="247"/>
    </row>
    <row r="27" spans="1:13" ht="27.75" customHeight="1">
      <c r="A27" s="269"/>
      <c r="B27" s="275" t="s">
        <v>155</v>
      </c>
      <c r="C27" s="59">
        <v>0.5868055555555556</v>
      </c>
      <c r="D27" s="60" t="s">
        <v>153</v>
      </c>
      <c r="G27" s="269"/>
      <c r="H27" s="248" t="s">
        <v>157</v>
      </c>
      <c r="I27" s="64">
        <v>0.5972222222222222</v>
      </c>
      <c r="J27" s="65" t="s">
        <v>158</v>
      </c>
      <c r="K27" s="248" t="s">
        <v>161</v>
      </c>
      <c r="L27" s="64">
        <v>0.5972222222222222</v>
      </c>
      <c r="M27" s="65" t="s">
        <v>158</v>
      </c>
    </row>
    <row r="28" spans="1:13" ht="27.75" customHeight="1" thickBot="1">
      <c r="A28" s="269"/>
      <c r="B28" s="276"/>
      <c r="C28" s="61">
        <v>0.6597222222222222</v>
      </c>
      <c r="D28" s="62" t="s">
        <v>141</v>
      </c>
      <c r="G28" s="269"/>
      <c r="H28" s="248"/>
      <c r="I28" s="61">
        <v>0.7847222222222222</v>
      </c>
      <c r="J28" s="62" t="s">
        <v>141</v>
      </c>
      <c r="K28" s="248"/>
      <c r="L28" s="61">
        <v>0.7847222222222222</v>
      </c>
      <c r="M28" s="62" t="s">
        <v>141</v>
      </c>
    </row>
    <row r="29" spans="1:13" ht="27.75" customHeight="1">
      <c r="A29" s="269"/>
      <c r="B29" s="276"/>
      <c r="C29" s="253" t="s">
        <v>154</v>
      </c>
      <c r="D29" s="254"/>
      <c r="G29" s="269"/>
      <c r="H29" s="248"/>
      <c r="I29" s="257" t="s">
        <v>343</v>
      </c>
      <c r="J29" s="258"/>
      <c r="K29" s="248"/>
      <c r="L29" s="257" t="s">
        <v>343</v>
      </c>
      <c r="M29" s="258"/>
    </row>
    <row r="30" spans="1:13" ht="27.75" customHeight="1" thickBot="1">
      <c r="A30" s="270"/>
      <c r="B30" s="277"/>
      <c r="C30" s="255"/>
      <c r="D30" s="256"/>
      <c r="G30" s="270"/>
      <c r="H30" s="249"/>
      <c r="I30" s="259"/>
      <c r="J30" s="260"/>
      <c r="K30" s="249"/>
      <c r="L30" s="259"/>
      <c r="M30" s="260"/>
    </row>
    <row r="32" ht="15">
      <c r="C32" s="77"/>
    </row>
  </sheetData>
  <sheetProtection/>
  <mergeCells count="67">
    <mergeCell ref="K3:M3"/>
    <mergeCell ref="L12:M13"/>
    <mergeCell ref="K10:K13"/>
    <mergeCell ref="A1:M1"/>
    <mergeCell ref="B5:B8"/>
    <mergeCell ref="E5:E8"/>
    <mergeCell ref="B3:D3"/>
    <mergeCell ref="E3:G3"/>
    <mergeCell ref="H3:J3"/>
    <mergeCell ref="E10:E13"/>
    <mergeCell ref="L7:M8"/>
    <mergeCell ref="K5:K8"/>
    <mergeCell ref="K4:M4"/>
    <mergeCell ref="F12:G13"/>
    <mergeCell ref="F7:G8"/>
    <mergeCell ref="H5:H8"/>
    <mergeCell ref="I7:J8"/>
    <mergeCell ref="E4:G4"/>
    <mergeCell ref="K21:M21"/>
    <mergeCell ref="C29:D30"/>
    <mergeCell ref="K9:M9"/>
    <mergeCell ref="K15:M15"/>
    <mergeCell ref="H15:J15"/>
    <mergeCell ref="H21:J21"/>
    <mergeCell ref="C12:D13"/>
    <mergeCell ref="B16:D16"/>
    <mergeCell ref="H16:J16"/>
    <mergeCell ref="G21:G25"/>
    <mergeCell ref="H4:J4"/>
    <mergeCell ref="H10:H13"/>
    <mergeCell ref="I12:J13"/>
    <mergeCell ref="C7:D8"/>
    <mergeCell ref="A4:A8"/>
    <mergeCell ref="B9:D9"/>
    <mergeCell ref="E9:G9"/>
    <mergeCell ref="B22:B25"/>
    <mergeCell ref="C24:D25"/>
    <mergeCell ref="A21:A25"/>
    <mergeCell ref="B21:D21"/>
    <mergeCell ref="B4:D4"/>
    <mergeCell ref="A9:A13"/>
    <mergeCell ref="K17:K20"/>
    <mergeCell ref="K16:M16"/>
    <mergeCell ref="G16:G20"/>
    <mergeCell ref="H17:H20"/>
    <mergeCell ref="I19:J20"/>
    <mergeCell ref="L19:M20"/>
    <mergeCell ref="B15:D15"/>
    <mergeCell ref="B10:B13"/>
    <mergeCell ref="H9:J9"/>
    <mergeCell ref="A26:A30"/>
    <mergeCell ref="A16:A20"/>
    <mergeCell ref="B17:B20"/>
    <mergeCell ref="G26:G30"/>
    <mergeCell ref="C19:D20"/>
    <mergeCell ref="B27:B30"/>
    <mergeCell ref="B26:D26"/>
    <mergeCell ref="H26:J26"/>
    <mergeCell ref="H27:H30"/>
    <mergeCell ref="K22:K25"/>
    <mergeCell ref="L24:M25"/>
    <mergeCell ref="K26:M26"/>
    <mergeCell ref="K27:K30"/>
    <mergeCell ref="L29:M30"/>
    <mergeCell ref="I29:J30"/>
    <mergeCell ref="H22:H25"/>
    <mergeCell ref="I24:J25"/>
  </mergeCells>
  <printOptions/>
  <pageMargins left="0.38" right="0.18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Zoltán</dc:creator>
  <cp:keywords/>
  <dc:description/>
  <cp:lastModifiedBy>Tanár</cp:lastModifiedBy>
  <cp:lastPrinted>2012-11-08T18:41:47Z</cp:lastPrinted>
  <dcterms:created xsi:type="dcterms:W3CDTF">2012-01-29T19:26:19Z</dcterms:created>
  <dcterms:modified xsi:type="dcterms:W3CDTF">2014-06-10T13:44:15Z</dcterms:modified>
  <cp:category/>
  <cp:version/>
  <cp:contentType/>
  <cp:contentStatus/>
</cp:coreProperties>
</file>